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5" yWindow="705" windowWidth="12750" windowHeight="5865" tabRatio="650"/>
  </bookViews>
  <sheets>
    <sheet name="Приложение 5" sheetId="23" r:id="rId1"/>
    <sheet name="Титульный Лист" sheetId="15" r:id="rId2"/>
    <sheet name="Лист Аудита" sheetId="22" r:id="rId3"/>
    <sheet name="Итог мероприятий по аудиту" sheetId="11" r:id="rId4"/>
    <sheet name="Фото" sheetId="14" r:id="rId5"/>
  </sheets>
  <externalReferences>
    <externalReference r:id="rId6"/>
    <externalReference r:id="rId7"/>
  </externalReferences>
  <definedNames>
    <definedName name="Area" localSheetId="2">[1]Cover!#REF!</definedName>
    <definedName name="Area" localSheetId="0">[1]Cover!#REF!</definedName>
    <definedName name="Area">[1]Cover!#REF!</definedName>
    <definedName name="Auditor">[2]Summary!$B$1</definedName>
    <definedName name="Country" localSheetId="2">[1]Cover!#REF!</definedName>
    <definedName name="Country" localSheetId="0">[1]Cover!#REF!</definedName>
    <definedName name="Country">[1]Cover!#REF!</definedName>
    <definedName name="Date">[2]Summary!$B$4</definedName>
    <definedName name="DSegment" localSheetId="2">#REF!</definedName>
    <definedName name="DSegment" localSheetId="0">#REF!</definedName>
    <definedName name="DSegment">#REF!</definedName>
    <definedName name="Geomarket" localSheetId="2">#REF!</definedName>
    <definedName name="Geomarket" localSheetId="0">#REF!</definedName>
    <definedName name="Geomarket">#REF!</definedName>
    <definedName name="Location" localSheetId="2">[1]Cover!#REF!</definedName>
    <definedName name="Location" localSheetId="0">[1]Cover!#REF!</definedName>
    <definedName name="Location">[1]Cover!#REF!</definedName>
    <definedName name="Pit_map" localSheetId="2">#REF!</definedName>
    <definedName name="Pit_map" localSheetId="0">#REF!</definedName>
    <definedName name="Pit_map">#REF!</definedName>
    <definedName name="Print_Area_B" localSheetId="2">#REF!</definedName>
    <definedName name="Print_Area_B" localSheetId="0">#REF!</definedName>
    <definedName name="Print_Area_B">#REF!</definedName>
    <definedName name="Print_Area2" localSheetId="2">#REF!</definedName>
    <definedName name="Print_Area2" localSheetId="0">#REF!</definedName>
    <definedName name="Print_Area2">#REF!</definedName>
    <definedName name="Section_Data">[2]Summary!$A$8:$E$31</definedName>
    <definedName name="Segment" localSheetId="2">[1]Cover!#REF!</definedName>
    <definedName name="Segment" localSheetId="0">[1]Cover!#REF!</definedName>
    <definedName name="Segment">[1]Cover!#REF!</definedName>
    <definedName name="Summary_Data">[2]Summary!$B$3</definedName>
    <definedName name="Template">[2]Summary!$C$2</definedName>
    <definedName name="TmpID">[2]Summary!$C$2</definedName>
    <definedName name="_xlnm.Print_Area" localSheetId="3">'Итог мероприятий по аудиту'!$B$1:$F$13</definedName>
    <definedName name="_xlnm.Print_Area" localSheetId="2">'Лист Аудита'!$A$3:$D$213</definedName>
    <definedName name="_xlnm.Print_Area" localSheetId="0">'Приложение 5'!$A$1:$J$2</definedName>
    <definedName name="_xlnm.Print_Area" localSheetId="1">'Титульный Лист'!$A$1:$F$57</definedName>
  </definedNames>
  <calcPr calcId="145621"/>
</workbook>
</file>

<file path=xl/calcChain.xml><?xml version="1.0" encoding="utf-8"?>
<calcChain xmlns="http://schemas.openxmlformats.org/spreadsheetml/2006/main">
  <c r="E14" i="15" l="1"/>
  <c r="E13" i="15"/>
  <c r="E12" i="15"/>
  <c r="E11" i="15"/>
  <c r="H137" i="22" l="1"/>
  <c r="G137" i="22"/>
  <c r="A102" i="22"/>
  <c r="A86" i="22"/>
  <c r="H86" i="22"/>
  <c r="G86" i="22"/>
  <c r="D212" i="22"/>
  <c r="D211" i="22"/>
  <c r="D210" i="22"/>
  <c r="D209" i="22"/>
  <c r="H201" i="22" l="1"/>
  <c r="G201" i="22"/>
  <c r="H200" i="22"/>
  <c r="G200" i="22"/>
  <c r="H199" i="22"/>
  <c r="G199" i="22"/>
  <c r="A186" i="22"/>
  <c r="A175" i="22"/>
  <c r="A165" i="22"/>
  <c r="A158" i="22"/>
  <c r="A151" i="22"/>
  <c r="A138" i="22"/>
  <c r="A128" i="22"/>
  <c r="A120" i="22"/>
  <c r="A89" i="22"/>
  <c r="A88" i="22"/>
  <c r="A87" i="22"/>
  <c r="A11" i="22"/>
  <c r="A12" i="22" s="1"/>
  <c r="A10" i="22"/>
  <c r="A9" i="22"/>
  <c r="A187" i="22" l="1"/>
  <c r="A188" i="22"/>
  <c r="A189" i="22"/>
  <c r="A176" i="22"/>
  <c r="A177" i="22"/>
  <c r="A178" i="22"/>
  <c r="A166" i="22"/>
  <c r="A167" i="22"/>
  <c r="A168" i="22"/>
  <c r="A159" i="22"/>
  <c r="A161" i="22" s="1"/>
  <c r="A160" i="22"/>
  <c r="A152" i="22"/>
  <c r="A153" i="22" s="1"/>
  <c r="A139" i="22"/>
  <c r="A140" i="22" s="1"/>
  <c r="A129" i="22"/>
  <c r="A130" i="22"/>
  <c r="A121" i="22"/>
  <c r="A122" i="22"/>
  <c r="A123" i="22" s="1"/>
  <c r="A90" i="22"/>
  <c r="A190" i="22" l="1"/>
  <c r="A191" i="22"/>
  <c r="A179" i="22"/>
  <c r="A169" i="22"/>
  <c r="A154" i="22"/>
  <c r="A155" i="22" s="1"/>
  <c r="A141" i="22"/>
  <c r="A131" i="22"/>
  <c r="A132" i="22"/>
  <c r="A133" i="22" s="1"/>
  <c r="A125" i="22"/>
  <c r="A124" i="22"/>
  <c r="A126" i="22" s="1"/>
  <c r="A91" i="22"/>
  <c r="A13" i="22"/>
  <c r="A192" i="22" l="1"/>
  <c r="A180" i="22"/>
  <c r="A181" i="22" s="1"/>
  <c r="A156" i="22"/>
  <c r="A142" i="22"/>
  <c r="A135" i="22"/>
  <c r="A134" i="22"/>
  <c r="A92" i="22"/>
  <c r="A94" i="22"/>
  <c r="A93" i="22"/>
  <c r="A14" i="22"/>
  <c r="A15" i="22" s="1"/>
  <c r="A193" i="22" l="1"/>
  <c r="A182" i="22"/>
  <c r="A170" i="22"/>
  <c r="A171" i="22" s="1"/>
  <c r="A143" i="22"/>
  <c r="A95" i="22"/>
  <c r="A16" i="22"/>
  <c r="A19" i="22" s="1"/>
  <c r="A17" i="22" l="1"/>
  <c r="A194" i="22"/>
  <c r="A195" i="22" s="1"/>
  <c r="A96" i="22"/>
  <c r="A20" i="22"/>
  <c r="A21" i="22" s="1"/>
  <c r="A196" i="22" l="1"/>
  <c r="A197" i="22" s="1"/>
  <c r="A198" i="22" s="1"/>
  <c r="A199" i="22" s="1"/>
  <c r="A200" i="22" s="1"/>
  <c r="A201" i="22" s="1"/>
  <c r="A202" i="22" s="1"/>
  <c r="A203" i="22" s="1"/>
  <c r="A204" i="22" s="1"/>
  <c r="A144" i="22"/>
  <c r="A145" i="22" s="1"/>
  <c r="A97" i="22"/>
  <c r="A22" i="22"/>
  <c r="A146" i="22" l="1"/>
  <c r="A147" i="22" s="1"/>
  <c r="A148" i="22" s="1"/>
  <c r="A98" i="22"/>
  <c r="A99" i="22" s="1"/>
  <c r="A100" i="22" s="1"/>
  <c r="A101" i="22" s="1"/>
  <c r="A103" i="22" s="1"/>
  <c r="A104" i="22" s="1"/>
  <c r="A105" i="22" s="1"/>
  <c r="A106" i="22" s="1"/>
  <c r="A107" i="22" s="1"/>
  <c r="A108" i="22" s="1"/>
  <c r="A109" i="22" s="1"/>
  <c r="A110" i="22" s="1"/>
  <c r="A111" i="22" s="1"/>
  <c r="A112" i="22" s="1"/>
  <c r="A113" i="22" s="1"/>
  <c r="A114" i="22" s="1"/>
  <c r="A115" i="22" s="1"/>
  <c r="A116" i="22" s="1"/>
  <c r="A117" i="22" s="1"/>
  <c r="A118" i="22" s="1"/>
  <c r="A23" i="22"/>
  <c r="A24" i="22" s="1"/>
  <c r="A25" i="22" s="1"/>
  <c r="A26" i="22" l="1"/>
  <c r="A27" i="22" s="1"/>
  <c r="A28" i="22" s="1"/>
  <c r="A29" i="22" s="1"/>
  <c r="A30" i="22" s="1"/>
  <c r="A32" i="22" l="1"/>
  <c r="A33" i="22" s="1"/>
  <c r="A34" i="22" s="1"/>
  <c r="A35" i="22" s="1"/>
  <c r="A36" i="22" s="1"/>
  <c r="A37" i="22" s="1"/>
  <c r="A38" i="22" s="1"/>
  <c r="A39" i="22" s="1"/>
  <c r="A40" i="22" l="1"/>
  <c r="A41" i="22"/>
  <c r="A42" i="22" l="1"/>
  <c r="A43" i="22" l="1"/>
  <c r="A44" i="22" l="1"/>
  <c r="A45" i="22" s="1"/>
  <c r="A46" i="22" s="1"/>
  <c r="A47" i="22" s="1"/>
  <c r="A48" i="22" s="1"/>
  <c r="A49" i="22" s="1"/>
  <c r="A50" i="22" s="1"/>
  <c r="A51" i="22" s="1"/>
  <c r="A52" i="22" s="1"/>
  <c r="A53" i="22" s="1"/>
  <c r="A54" i="22" s="1"/>
  <c r="A55" i="22" s="1"/>
  <c r="A56" i="22" s="1"/>
  <c r="A57" i="22" s="1"/>
  <c r="A60" i="22" s="1"/>
  <c r="A61" i="22" s="1"/>
  <c r="A62" i="22" s="1"/>
  <c r="A63" i="22" s="1"/>
  <c r="A64" i="22" s="1"/>
  <c r="A65" i="22" s="1"/>
  <c r="A66" i="22" s="1"/>
  <c r="A67" i="22" s="1"/>
  <c r="A68" i="22" s="1"/>
  <c r="A69" i="22" s="1"/>
  <c r="A70" i="22" s="1"/>
  <c r="A71" i="22" s="1"/>
  <c r="A72" i="22" s="1"/>
  <c r="A73" i="22" s="1"/>
  <c r="A74" i="22" s="1"/>
  <c r="A75" i="22" s="1"/>
  <c r="A76" i="22" s="1"/>
  <c r="A77" i="22" s="1"/>
  <c r="A78" i="22" s="1"/>
  <c r="A79" i="22" s="1"/>
  <c r="H56" i="22"/>
  <c r="A80" i="22" l="1"/>
  <c r="A81" i="22" s="1"/>
  <c r="H168" i="22"/>
  <c r="G168" i="22"/>
  <c r="G56" i="22"/>
  <c r="H67" i="22" l="1"/>
  <c r="H66" i="22"/>
  <c r="G67" i="22"/>
  <c r="G66" i="22"/>
  <c r="H14" i="22"/>
  <c r="G14" i="22"/>
  <c r="G129" i="22" l="1"/>
  <c r="B5" i="11" l="1"/>
  <c r="A6" i="11" s="1"/>
  <c r="B6" i="11" s="1"/>
  <c r="G9" i="22" l="1"/>
  <c r="H9" i="22"/>
  <c r="G10" i="22"/>
  <c r="H10" i="22"/>
  <c r="G11" i="22"/>
  <c r="H11" i="22"/>
  <c r="G12" i="22"/>
  <c r="H12" i="22"/>
  <c r="G13" i="22"/>
  <c r="H13" i="22"/>
  <c r="G15" i="22"/>
  <c r="H15" i="22"/>
  <c r="G16" i="22"/>
  <c r="H16" i="22"/>
  <c r="G17" i="22"/>
  <c r="H17" i="22"/>
  <c r="G19" i="22"/>
  <c r="H19" i="22"/>
  <c r="G20" i="22"/>
  <c r="H20" i="22"/>
  <c r="G21" i="22"/>
  <c r="H21" i="22"/>
  <c r="G22" i="22"/>
  <c r="H22" i="22"/>
  <c r="G23" i="22"/>
  <c r="H23" i="22"/>
  <c r="G24" i="22"/>
  <c r="H24" i="22"/>
  <c r="G25" i="22"/>
  <c r="H25" i="22"/>
  <c r="G26" i="22"/>
  <c r="H26" i="22"/>
  <c r="G27" i="22"/>
  <c r="H27" i="22"/>
  <c r="G28" i="22"/>
  <c r="H28" i="22"/>
  <c r="G29" i="22"/>
  <c r="H29" i="22"/>
  <c r="G30" i="22"/>
  <c r="H30" i="22"/>
  <c r="G32" i="22"/>
  <c r="H32" i="22"/>
  <c r="G33" i="22"/>
  <c r="H33" i="22"/>
  <c r="G34" i="22"/>
  <c r="H34" i="22"/>
  <c r="G35" i="22"/>
  <c r="H35" i="22"/>
  <c r="G36" i="22"/>
  <c r="H36" i="22"/>
  <c r="G37" i="22"/>
  <c r="H37" i="22"/>
  <c r="G38" i="22"/>
  <c r="H38" i="22"/>
  <c r="G39" i="22"/>
  <c r="H39" i="22"/>
  <c r="G40" i="22"/>
  <c r="H40" i="22"/>
  <c r="G41" i="22"/>
  <c r="H41" i="22"/>
  <c r="G42" i="22"/>
  <c r="H42" i="22"/>
  <c r="G43" i="22"/>
  <c r="H43" i="22"/>
  <c r="G44" i="22"/>
  <c r="H44" i="22"/>
  <c r="G45" i="22"/>
  <c r="H45" i="22"/>
  <c r="G46" i="22"/>
  <c r="H46" i="22"/>
  <c r="G47" i="22"/>
  <c r="H47" i="22"/>
  <c r="G48" i="22"/>
  <c r="H48" i="22"/>
  <c r="G49" i="22"/>
  <c r="H49" i="22"/>
  <c r="G50" i="22"/>
  <c r="H50" i="22"/>
  <c r="G51" i="22"/>
  <c r="H51" i="22"/>
  <c r="G52" i="22"/>
  <c r="H52" i="22"/>
  <c r="G53" i="22"/>
  <c r="H53" i="22"/>
  <c r="G54" i="22"/>
  <c r="H54" i="22"/>
  <c r="G55" i="22"/>
  <c r="H55" i="22"/>
  <c r="G57" i="22"/>
  <c r="H57" i="22"/>
  <c r="J58" i="22"/>
  <c r="F20" i="15" s="1"/>
  <c r="G60" i="22"/>
  <c r="H60" i="22"/>
  <c r="G61" i="22"/>
  <c r="H61" i="22"/>
  <c r="G62" i="22"/>
  <c r="H62" i="22"/>
  <c r="G63" i="22"/>
  <c r="H63" i="22"/>
  <c r="G64" i="22"/>
  <c r="H64" i="22"/>
  <c r="G65" i="22"/>
  <c r="H65" i="22"/>
  <c r="G68" i="22"/>
  <c r="H68" i="22"/>
  <c r="G69" i="22"/>
  <c r="H69" i="22"/>
  <c r="G70" i="22"/>
  <c r="H70" i="22"/>
  <c r="G71" i="22"/>
  <c r="H71" i="22"/>
  <c r="G72" i="22"/>
  <c r="H72" i="22"/>
  <c r="G73" i="22"/>
  <c r="H73" i="22"/>
  <c r="G74" i="22"/>
  <c r="H74" i="22"/>
  <c r="G75" i="22"/>
  <c r="H75" i="22"/>
  <c r="G76" i="22"/>
  <c r="H76" i="22"/>
  <c r="G77" i="22"/>
  <c r="H77" i="22"/>
  <c r="G78" i="22"/>
  <c r="H78" i="22"/>
  <c r="G79" i="22"/>
  <c r="H79" i="22"/>
  <c r="G80" i="22"/>
  <c r="H80" i="22"/>
  <c r="G81" i="22"/>
  <c r="H81" i="22"/>
  <c r="J82" i="22"/>
  <c r="F21" i="15" s="1"/>
  <c r="G87" i="22"/>
  <c r="H87" i="22"/>
  <c r="G88" i="22"/>
  <c r="H88" i="22"/>
  <c r="G89" i="22"/>
  <c r="H89" i="22"/>
  <c r="G90" i="22"/>
  <c r="H90" i="22"/>
  <c r="G91" i="22"/>
  <c r="H91" i="22"/>
  <c r="G92" i="22"/>
  <c r="H92" i="22"/>
  <c r="G93" i="22"/>
  <c r="H93" i="22"/>
  <c r="G94" i="22"/>
  <c r="H94" i="22"/>
  <c r="G95" i="22"/>
  <c r="H95" i="22"/>
  <c r="G96" i="22"/>
  <c r="H96" i="22"/>
  <c r="G97" i="22"/>
  <c r="H97" i="22"/>
  <c r="G98" i="22"/>
  <c r="H98" i="22"/>
  <c r="G99" i="22"/>
  <c r="H99" i="22"/>
  <c r="G100" i="22"/>
  <c r="H100" i="22"/>
  <c r="G101" i="22"/>
  <c r="H101" i="22"/>
  <c r="G102" i="22"/>
  <c r="H102" i="22"/>
  <c r="G103" i="22"/>
  <c r="H103" i="22"/>
  <c r="G104" i="22"/>
  <c r="H104" i="22"/>
  <c r="G105" i="22"/>
  <c r="H105" i="22"/>
  <c r="G106" i="22"/>
  <c r="H106" i="22"/>
  <c r="G107" i="22"/>
  <c r="H107" i="22"/>
  <c r="G108" i="22"/>
  <c r="H108" i="22"/>
  <c r="G109" i="22"/>
  <c r="H109" i="22"/>
  <c r="G110" i="22"/>
  <c r="H110" i="22"/>
  <c r="G111" i="22"/>
  <c r="H111" i="22"/>
  <c r="G112" i="22"/>
  <c r="H112" i="22"/>
  <c r="G113" i="22"/>
  <c r="H113" i="22"/>
  <c r="G114" i="22"/>
  <c r="H114" i="22"/>
  <c r="G115" i="22"/>
  <c r="H115" i="22"/>
  <c r="G116" i="22"/>
  <c r="H116" i="22"/>
  <c r="G117" i="22"/>
  <c r="H117" i="22"/>
  <c r="G118" i="22"/>
  <c r="H118" i="22"/>
  <c r="G120" i="22"/>
  <c r="H120" i="22"/>
  <c r="G121" i="22"/>
  <c r="H121" i="22"/>
  <c r="G122" i="22"/>
  <c r="H122" i="22"/>
  <c r="G123" i="22"/>
  <c r="H123" i="22"/>
  <c r="G124" i="22"/>
  <c r="H124" i="22"/>
  <c r="G125" i="22"/>
  <c r="H125" i="22"/>
  <c r="G126" i="22"/>
  <c r="H126" i="22"/>
  <c r="G128" i="22"/>
  <c r="H128" i="22"/>
  <c r="H129" i="22"/>
  <c r="G130" i="22"/>
  <c r="H130" i="22"/>
  <c r="G131" i="22"/>
  <c r="H131" i="22"/>
  <c r="G132" i="22"/>
  <c r="H132" i="22"/>
  <c r="G133" i="22"/>
  <c r="H133" i="22"/>
  <c r="G134" i="22"/>
  <c r="H134" i="22"/>
  <c r="G135" i="22"/>
  <c r="H135" i="22"/>
  <c r="G138" i="22"/>
  <c r="H138" i="22"/>
  <c r="G139" i="22"/>
  <c r="H139" i="22"/>
  <c r="G140" i="22"/>
  <c r="H140" i="22"/>
  <c r="G141" i="22"/>
  <c r="H141" i="22"/>
  <c r="G142" i="22"/>
  <c r="H142" i="22"/>
  <c r="G143" i="22"/>
  <c r="H143" i="22"/>
  <c r="G144" i="22"/>
  <c r="H144" i="22"/>
  <c r="G145" i="22"/>
  <c r="H145" i="22"/>
  <c r="G146" i="22"/>
  <c r="H146" i="22"/>
  <c r="G147" i="22"/>
  <c r="H147" i="22"/>
  <c r="G148" i="22"/>
  <c r="H148" i="22"/>
  <c r="G151" i="22"/>
  <c r="H151" i="22"/>
  <c r="G152" i="22"/>
  <c r="H152" i="22"/>
  <c r="G153" i="22"/>
  <c r="H153" i="22"/>
  <c r="G154" i="22"/>
  <c r="H154" i="22"/>
  <c r="G155" i="22"/>
  <c r="H155" i="22"/>
  <c r="G156" i="22"/>
  <c r="H156" i="22"/>
  <c r="G158" i="22"/>
  <c r="H158" i="22"/>
  <c r="G159" i="22"/>
  <c r="H159" i="22"/>
  <c r="G160" i="22"/>
  <c r="H160" i="22"/>
  <c r="G161" i="22"/>
  <c r="H161" i="22"/>
  <c r="J162" i="22"/>
  <c r="F22" i="15" s="1"/>
  <c r="G165" i="22"/>
  <c r="H165" i="22"/>
  <c r="G166" i="22"/>
  <c r="H166" i="22"/>
  <c r="G167" i="22"/>
  <c r="H167" i="22"/>
  <c r="G169" i="22"/>
  <c r="H169" i="22"/>
  <c r="G170" i="22"/>
  <c r="H170" i="22"/>
  <c r="G171" i="22"/>
  <c r="H171" i="22"/>
  <c r="J172" i="22"/>
  <c r="F23" i="15" s="1"/>
  <c r="G175" i="22"/>
  <c r="H175" i="22"/>
  <c r="G176" i="22"/>
  <c r="H176" i="22"/>
  <c r="G177" i="22"/>
  <c r="H177" i="22"/>
  <c r="G178" i="22"/>
  <c r="H178" i="22"/>
  <c r="G179" i="22"/>
  <c r="H179" i="22"/>
  <c r="G180" i="22"/>
  <c r="H180" i="22"/>
  <c r="G181" i="22"/>
  <c r="H181" i="22"/>
  <c r="G182" i="22"/>
  <c r="H182" i="22"/>
  <c r="J183" i="22"/>
  <c r="F24" i="15" s="1"/>
  <c r="G186" i="22"/>
  <c r="H186" i="22"/>
  <c r="G187" i="22"/>
  <c r="H187" i="22"/>
  <c r="G188" i="22"/>
  <c r="H188" i="22"/>
  <c r="G189" i="22"/>
  <c r="H189" i="22"/>
  <c r="G190" i="22"/>
  <c r="H190" i="22"/>
  <c r="G191" i="22"/>
  <c r="H191" i="22"/>
  <c r="G192" i="22"/>
  <c r="H192" i="22"/>
  <c r="G193" i="22"/>
  <c r="H193" i="22"/>
  <c r="G194" i="22"/>
  <c r="H194" i="22"/>
  <c r="G195" i="22"/>
  <c r="H195" i="22"/>
  <c r="G196" i="22"/>
  <c r="H196" i="22"/>
  <c r="G197" i="22"/>
  <c r="H197" i="22"/>
  <c r="G198" i="22"/>
  <c r="H198" i="22"/>
  <c r="G202" i="22"/>
  <c r="H202" i="22"/>
  <c r="G203" i="22"/>
  <c r="H203" i="22"/>
  <c r="G204" i="22"/>
  <c r="H204" i="22"/>
  <c r="J205" i="22"/>
  <c r="F25" i="15" s="1"/>
  <c r="G58" i="22" l="1"/>
  <c r="G82" i="22"/>
  <c r="F26" i="15"/>
  <c r="A7" i="11"/>
  <c r="B7" i="11" s="1"/>
  <c r="H205" i="22"/>
  <c r="H183" i="22"/>
  <c r="H162" i="22"/>
  <c r="H58" i="22"/>
  <c r="G162" i="22"/>
  <c r="G183" i="22"/>
  <c r="H172" i="22"/>
  <c r="H82" i="22"/>
  <c r="G172" i="22"/>
  <c r="G205" i="22"/>
  <c r="D82" i="22" l="1"/>
  <c r="E21" i="15" s="1"/>
  <c r="D172" i="22"/>
  <c r="E23" i="15" s="1"/>
  <c r="D183" i="22"/>
  <c r="E24" i="15" s="1"/>
  <c r="A8" i="11"/>
  <c r="B8" i="11" s="1"/>
  <c r="D205" i="22"/>
  <c r="E25" i="15" s="1"/>
  <c r="D162" i="22"/>
  <c r="E22" i="15" s="1"/>
  <c r="G207" i="22"/>
  <c r="D58" i="22"/>
  <c r="E20" i="15" s="1"/>
  <c r="H207" i="22"/>
  <c r="D207" i="22" l="1"/>
  <c r="E26" i="15" s="1"/>
  <c r="A9" i="11"/>
  <c r="B9" i="11" s="1"/>
  <c r="A10" i="11" l="1"/>
  <c r="B10" i="11" s="1"/>
  <c r="D4" i="22"/>
  <c r="A11" i="11" l="1"/>
  <c r="B11" i="11" l="1"/>
  <c r="A12" i="11" s="1"/>
  <c r="B12" i="11" s="1"/>
  <c r="A13" i="11" s="1"/>
  <c r="B13" i="11" s="1"/>
  <c r="A14" i="11" l="1"/>
  <c r="B14" i="11" l="1"/>
  <c r="A15" i="11" s="1"/>
  <c r="B15" i="11" s="1"/>
  <c r="A16" i="11" s="1"/>
  <c r="B16" i="11" s="1"/>
  <c r="A17" i="11" l="1"/>
  <c r="B17" i="11" s="1"/>
  <c r="A18" i="11" l="1"/>
  <c r="B18" i="11" s="1"/>
  <c r="A19" i="11" l="1"/>
  <c r="B19" i="11" s="1"/>
  <c r="A20" i="11" l="1"/>
  <c r="B20" i="11" s="1"/>
  <c r="A21" i="11" l="1"/>
  <c r="B21" i="11" l="1"/>
  <c r="A22" i="11" s="1"/>
  <c r="B22" i="11" l="1"/>
  <c r="A23" i="11" s="1"/>
  <c r="B23" i="11" l="1"/>
  <c r="A24" i="11" s="1"/>
  <c r="B24" i="11" l="1"/>
  <c r="A25" i="11" s="1"/>
  <c r="B25" i="11" l="1"/>
  <c r="A26" i="11" s="1"/>
  <c r="B26" i="11" s="1"/>
  <c r="A27" i="11" s="1"/>
  <c r="B27" i="11" s="1"/>
  <c r="A28" i="11" s="1"/>
  <c r="B28" i="11" s="1"/>
  <c r="A29" i="11" s="1"/>
  <c r="B29" i="11" s="1"/>
  <c r="A30" i="11" s="1"/>
  <c r="B30" i="11" s="1"/>
  <c r="A31" i="11" s="1"/>
  <c r="B31" i="11" s="1"/>
  <c r="A32" i="11" l="1"/>
  <c r="B32" i="11" s="1"/>
  <c r="A33" i="11" l="1"/>
  <c r="B33" i="11" s="1"/>
  <c r="A34" i="11" l="1"/>
  <c r="B34" i="11" s="1"/>
  <c r="A35" i="11" l="1"/>
  <c r="B35" i="11" s="1"/>
  <c r="A36" i="11" l="1"/>
  <c r="B36" i="11" s="1"/>
  <c r="A37" i="11" l="1"/>
  <c r="B37" i="11" s="1"/>
  <c r="A38" i="11" l="1"/>
  <c r="B38" i="11" s="1"/>
  <c r="A39" i="11" l="1"/>
  <c r="B39" i="11" s="1"/>
  <c r="A40" i="11" l="1"/>
  <c r="B40" i="11" s="1"/>
  <c r="A41" i="11" l="1"/>
  <c r="B41" i="11" s="1"/>
  <c r="A42" i="11" l="1"/>
  <c r="B42" i="11" s="1"/>
  <c r="A43" i="11" l="1"/>
  <c r="B43" i="11" s="1"/>
  <c r="A44" i="11" l="1"/>
  <c r="B44" i="11" s="1"/>
  <c r="A45" i="11" l="1"/>
  <c r="B45" i="11" s="1"/>
  <c r="A46" i="11" l="1"/>
  <c r="B46" i="11" s="1"/>
  <c r="A47" i="11" l="1"/>
  <c r="B47" i="11" s="1"/>
  <c r="A48" i="11" l="1"/>
  <c r="B48" i="11" s="1"/>
  <c r="A49" i="11" l="1"/>
  <c r="B49" i="11" s="1"/>
  <c r="A50" i="11" l="1"/>
  <c r="B50" i="11" s="1"/>
  <c r="A51" i="11" l="1"/>
  <c r="B51" i="11" s="1"/>
  <c r="A52" i="11" l="1"/>
  <c r="B52" i="11" s="1"/>
  <c r="A53" i="11" l="1"/>
  <c r="B53" i="11" s="1"/>
  <c r="A54" i="11" l="1"/>
  <c r="B54" i="11" s="1"/>
  <c r="A55" i="11" l="1"/>
  <c r="B55" i="11" s="1"/>
  <c r="A56" i="11" l="1"/>
  <c r="B56" i="11" s="1"/>
  <c r="A57" i="11" l="1"/>
  <c r="B57" i="11" s="1"/>
  <c r="A58" i="11" l="1"/>
  <c r="B58" i="11" s="1"/>
  <c r="A59" i="11" l="1"/>
  <c r="B59" i="11" s="1"/>
  <c r="A60" i="11" l="1"/>
  <c r="B60" i="11" s="1"/>
  <c r="A61" i="11" l="1"/>
  <c r="B61" i="11" s="1"/>
  <c r="A62" i="11" l="1"/>
  <c r="B62" i="11" s="1"/>
  <c r="A63" i="11" l="1"/>
  <c r="B63" i="11" s="1"/>
  <c r="A64" i="11" l="1"/>
  <c r="B64" i="11" s="1"/>
  <c r="A65" i="11" l="1"/>
  <c r="B65" i="11" s="1"/>
  <c r="A66" i="11" l="1"/>
  <c r="B66" i="11" s="1"/>
  <c r="A67" i="11" l="1"/>
  <c r="B67" i="11" s="1"/>
  <c r="A68" i="11" l="1"/>
  <c r="B68" i="11" s="1"/>
  <c r="A69" i="11" l="1"/>
  <c r="B69" i="11" s="1"/>
  <c r="A70" i="11" l="1"/>
  <c r="B70" i="11" s="1"/>
  <c r="A71" i="11" l="1"/>
  <c r="B71" i="11" s="1"/>
  <c r="A72" i="11" l="1"/>
  <c r="B72" i="11" s="1"/>
  <c r="A73" i="11" l="1"/>
  <c r="B73" i="11" s="1"/>
  <c r="A74" i="11" l="1"/>
  <c r="B74" i="11" s="1"/>
  <c r="A75" i="11" l="1"/>
  <c r="B75" i="11" s="1"/>
  <c r="A76" i="11" l="1"/>
  <c r="B76" i="11" s="1"/>
  <c r="A77" i="11" l="1"/>
  <c r="B77" i="11" s="1"/>
  <c r="A78" i="11" l="1"/>
  <c r="B78" i="11" s="1"/>
  <c r="A79" i="11" l="1"/>
  <c r="B79" i="11" s="1"/>
  <c r="A80" i="11" l="1"/>
  <c r="B80" i="11" s="1"/>
  <c r="A81" i="11" l="1"/>
  <c r="B81" i="11" s="1"/>
  <c r="A82" i="11" l="1"/>
  <c r="B82" i="11" s="1"/>
  <c r="A83" i="11" l="1"/>
  <c r="B83" i="11" s="1"/>
  <c r="A84" i="11" l="1"/>
  <c r="B84" i="11" s="1"/>
  <c r="A85" i="11" l="1"/>
  <c r="B85" i="11" s="1"/>
  <c r="A86" i="11" l="1"/>
  <c r="B86" i="11" s="1"/>
  <c r="A87" i="11" l="1"/>
  <c r="B87" i="11" s="1"/>
  <c r="A88" i="11" l="1"/>
  <c r="B88" i="11" s="1"/>
  <c r="A89" i="11" l="1"/>
  <c r="B89" i="11" s="1"/>
  <c r="A90" i="11" l="1"/>
  <c r="B90" i="11" s="1"/>
  <c r="A91" i="11" l="1"/>
  <c r="B91" i="11" s="1"/>
  <c r="A92" i="11" l="1"/>
  <c r="B92" i="11" s="1"/>
  <c r="A93" i="11" l="1"/>
  <c r="B93" i="11" s="1"/>
  <c r="A94" i="11" l="1"/>
  <c r="B94" i="11" s="1"/>
  <c r="A95" i="11" l="1"/>
  <c r="B95" i="11" s="1"/>
  <c r="A96" i="11" l="1"/>
  <c r="B96" i="11" s="1"/>
  <c r="A97" i="11" l="1"/>
  <c r="B97" i="11" s="1"/>
  <c r="A98" i="11" l="1"/>
  <c r="B98" i="11" s="1"/>
  <c r="A99" i="11" l="1"/>
  <c r="B99" i="11" s="1"/>
  <c r="A100" i="11" l="1"/>
  <c r="B100" i="11" s="1"/>
  <c r="A101" i="11" l="1"/>
  <c r="B101" i="11" s="1"/>
  <c r="A102" i="11" l="1"/>
  <c r="B102" i="11" s="1"/>
  <c r="A103" i="11" l="1"/>
  <c r="B103" i="11" s="1"/>
  <c r="A104" i="11" l="1"/>
  <c r="B104" i="11" s="1"/>
  <c r="A105" i="11" l="1"/>
  <c r="B105" i="11" s="1"/>
  <c r="A106" i="11" l="1"/>
  <c r="B106" i="11" s="1"/>
  <c r="A107" i="11" l="1"/>
  <c r="B107" i="11" s="1"/>
  <c r="A108" i="11" l="1"/>
  <c r="B108" i="11" s="1"/>
  <c r="A109" i="11" l="1"/>
  <c r="B109" i="11" s="1"/>
  <c r="A110" i="11" l="1"/>
  <c r="B110" i="11" s="1"/>
  <c r="A111" i="11" l="1"/>
  <c r="B111" i="11" s="1"/>
  <c r="A112" i="11" l="1"/>
  <c r="B112" i="11" s="1"/>
  <c r="A113" i="11" l="1"/>
  <c r="B113" i="11" s="1"/>
  <c r="A114" i="11" l="1"/>
  <c r="B114" i="11" s="1"/>
  <c r="A115" i="11" l="1"/>
  <c r="B115" i="11" s="1"/>
  <c r="A116" i="11" l="1"/>
  <c r="B116" i="11" s="1"/>
  <c r="A117" i="11" l="1"/>
  <c r="B117" i="11" s="1"/>
  <c r="A118" i="11" l="1"/>
  <c r="B118" i="11" s="1"/>
  <c r="A119" i="11" l="1"/>
  <c r="B119" i="11" s="1"/>
  <c r="A120" i="11" l="1"/>
  <c r="B120" i="11" s="1"/>
  <c r="A121" i="11" l="1"/>
  <c r="B121" i="11" s="1"/>
  <c r="A122" i="11" l="1"/>
  <c r="B122" i="11" s="1"/>
  <c r="A123" i="11" l="1"/>
  <c r="B123" i="11" s="1"/>
  <c r="A124" i="11" l="1"/>
  <c r="B124" i="11" s="1"/>
  <c r="A125" i="11" l="1"/>
  <c r="B125" i="11" s="1"/>
  <c r="A126" i="11" l="1"/>
  <c r="B126" i="11" s="1"/>
  <c r="A127" i="11" l="1"/>
  <c r="B127" i="11" s="1"/>
  <c r="A128" i="11" l="1"/>
  <c r="B128" i="11" s="1"/>
  <c r="A129" i="11" l="1"/>
  <c r="B129" i="11" s="1"/>
  <c r="A130" i="11" l="1"/>
  <c r="B130" i="11" s="1"/>
  <c r="A131" i="11" l="1"/>
  <c r="B131" i="11" s="1"/>
  <c r="A132" i="11" l="1"/>
  <c r="B132" i="11" s="1"/>
  <c r="A133" i="11" l="1"/>
  <c r="B133" i="11" s="1"/>
  <c r="A134" i="11" l="1"/>
  <c r="B134" i="11" s="1"/>
  <c r="A135" i="11" l="1"/>
  <c r="B135" i="11" s="1"/>
  <c r="A136" i="11" l="1"/>
  <c r="B136" i="11" s="1"/>
  <c r="A137" i="11" l="1"/>
  <c r="B137" i="11" s="1"/>
  <c r="A138" i="11" l="1"/>
  <c r="B138" i="11" s="1"/>
  <c r="A139" i="11" l="1"/>
  <c r="B139" i="11" s="1"/>
  <c r="A140" i="11" l="1"/>
  <c r="B140" i="11" s="1"/>
  <c r="A141" i="11" l="1"/>
  <c r="B141" i="11" s="1"/>
  <c r="A142" i="11" l="1"/>
  <c r="B142" i="11" s="1"/>
  <c r="A143" i="11" l="1"/>
  <c r="B143" i="11" s="1"/>
  <c r="A144" i="11" l="1"/>
  <c r="B144" i="11" s="1"/>
  <c r="A145" i="11" l="1"/>
  <c r="B145" i="11" s="1"/>
  <c r="A146" i="11" l="1"/>
  <c r="B146" i="11" s="1"/>
  <c r="A147" i="11" l="1"/>
  <c r="B147" i="11" s="1"/>
  <c r="A148" i="11" l="1"/>
  <c r="B148" i="11" s="1"/>
  <c r="A149" i="11" l="1"/>
  <c r="B149" i="11" s="1"/>
  <c r="A150" i="11" l="1"/>
  <c r="B150" i="11" s="1"/>
  <c r="A151" i="11" l="1"/>
  <c r="B151" i="11" s="1"/>
  <c r="A152" i="11" l="1"/>
  <c r="B152" i="11" s="1"/>
  <c r="A153" i="11" l="1"/>
  <c r="B153" i="11" s="1"/>
  <c r="A154" i="11" l="1"/>
  <c r="B154" i="11" s="1"/>
  <c r="A155" i="11" l="1"/>
  <c r="B155" i="11" s="1"/>
  <c r="A156" i="11" l="1"/>
  <c r="B156" i="11" s="1"/>
  <c r="A157" i="11" l="1"/>
  <c r="B157" i="11" s="1"/>
  <c r="A158" i="11" l="1"/>
  <c r="B158" i="11" s="1"/>
  <c r="A159" i="11" l="1"/>
  <c r="B159" i="11" s="1"/>
  <c r="A160" i="11" l="1"/>
  <c r="B160" i="11" s="1"/>
  <c r="A161" i="11" l="1"/>
  <c r="B161" i="11" s="1"/>
  <c r="A162" i="11" l="1"/>
  <c r="B162" i="11" s="1"/>
  <c r="A163" i="11" l="1"/>
  <c r="B163" i="11" s="1"/>
  <c r="A164" i="11" l="1"/>
  <c r="B164" i="11" s="1"/>
  <c r="A165" i="11" l="1"/>
  <c r="B165" i="11" s="1"/>
  <c r="A166" i="11" l="1"/>
  <c r="B166" i="11" s="1"/>
  <c r="A167" i="11" l="1"/>
  <c r="B167" i="11" s="1"/>
  <c r="A168" i="11" l="1"/>
  <c r="B168" i="11" s="1"/>
  <c r="A169" i="11" l="1"/>
  <c r="B169" i="11" s="1"/>
  <c r="A170" i="11" l="1"/>
  <c r="B170" i="11" s="1"/>
  <c r="A171" i="11" l="1"/>
  <c r="B171" i="11" s="1"/>
  <c r="A172" i="11" l="1"/>
  <c r="B172" i="11" s="1"/>
  <c r="A173" i="11" l="1"/>
  <c r="B173" i="11" s="1"/>
  <c r="A174" i="11" l="1"/>
  <c r="B174" i="11" s="1"/>
  <c r="A175" i="11" l="1"/>
  <c r="B175" i="11" s="1"/>
  <c r="A176" i="11" l="1"/>
  <c r="B176" i="11" s="1"/>
  <c r="A177" i="11" l="1"/>
  <c r="B177" i="11" s="1"/>
  <c r="A178" i="11" l="1"/>
  <c r="B178" i="11" s="1"/>
  <c r="A179" i="11" l="1"/>
  <c r="B179" i="11" s="1"/>
  <c r="A180" i="11" l="1"/>
  <c r="B180" i="11" s="1"/>
  <c r="A181" i="11" l="1"/>
  <c r="B181" i="11" s="1"/>
  <c r="A182" i="11" l="1"/>
  <c r="B182" i="11" s="1"/>
  <c r="A183" i="11" l="1"/>
  <c r="B183" i="11" s="1"/>
  <c r="A184" i="11" l="1"/>
  <c r="B184" i="11" s="1"/>
  <c r="A185" i="11" l="1"/>
  <c r="B185" i="11" s="1"/>
  <c r="A186" i="11" l="1"/>
  <c r="B186" i="11" s="1"/>
</calcChain>
</file>

<file path=xl/comments1.xml><?xml version="1.0" encoding="utf-8"?>
<comments xmlns="http://schemas.openxmlformats.org/spreadsheetml/2006/main">
  <authors>
    <author>Wade J. Giffin</author>
    <author>areaper</author>
  </authors>
  <commentList>
    <comment ref="A7" authorId="0">
      <text>
        <r>
          <rPr>
            <b/>
            <sz val="8"/>
            <color indexed="56"/>
            <rFont val="Tahoma"/>
            <family val="2"/>
            <charset val="204"/>
          </rPr>
          <t>Формат =</t>
        </r>
        <r>
          <rPr>
            <b/>
            <sz val="8"/>
            <color indexed="81"/>
            <rFont val="Tahoma"/>
            <family val="2"/>
            <charset val="204"/>
          </rPr>
          <t xml:space="preserve"> </t>
        </r>
        <r>
          <rPr>
            <b/>
            <sz val="8"/>
            <color indexed="10"/>
            <rFont val="Tahoma"/>
            <family val="2"/>
            <charset val="204"/>
          </rPr>
          <t>дд.мм.гг</t>
        </r>
        <r>
          <rPr>
            <b/>
            <sz val="8"/>
            <color indexed="81"/>
            <rFont val="Tahoma"/>
            <family val="2"/>
            <charset val="204"/>
          </rPr>
          <t xml:space="preserve">
Format = </t>
        </r>
        <r>
          <rPr>
            <b/>
            <sz val="8"/>
            <color indexed="10"/>
            <rFont val="Tahoma"/>
            <family val="2"/>
            <charset val="204"/>
          </rPr>
          <t>dd.mm.yy</t>
        </r>
      </text>
    </comment>
    <comment ref="E8" authorId="0">
      <text>
        <r>
          <rPr>
            <sz val="8"/>
            <color indexed="81"/>
            <rFont val="Arial"/>
            <family val="2"/>
          </rPr>
          <t>Time Format = 
dd/mm/yyyy hh:mm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E9" authorId="0">
      <text>
        <r>
          <rPr>
            <sz val="8"/>
            <color indexed="81"/>
            <rFont val="Arial"/>
            <family val="2"/>
          </rPr>
          <t>Time Format = 
dd/mm/yyyy hh:mm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E10" authorId="1">
      <text>
        <r>
          <rPr>
            <sz val="8"/>
            <color indexed="81"/>
            <rFont val="Arial"/>
            <family val="2"/>
          </rPr>
          <t>Time Format = 
dd/mm/yyyy hh:mm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<sst xmlns="http://schemas.openxmlformats.org/spreadsheetml/2006/main" count="651" uniqueCount="264">
  <si>
    <t>Item</t>
  </si>
  <si>
    <t>#</t>
  </si>
  <si>
    <t>Correct Answer</t>
  </si>
  <si>
    <t>Points per Question</t>
  </si>
  <si>
    <t>Received Points</t>
  </si>
  <si>
    <t>Total Possible</t>
  </si>
  <si>
    <t>Section Totals</t>
  </si>
  <si>
    <t>Audit Totals</t>
  </si>
  <si>
    <t>Персонал</t>
  </si>
  <si>
    <t>Инженерное сопровождение</t>
  </si>
  <si>
    <t>Выполнение работ</t>
  </si>
  <si>
    <t xml:space="preserve">Привязные ремни и предохраняющее от падения оборудование в наличии, в хорошем состоянии и правильно используется? </t>
  </si>
  <si>
    <t xml:space="preserve">Оборудование контроля давления </t>
  </si>
  <si>
    <t xml:space="preserve"> Результат</t>
  </si>
  <si>
    <t>Итоговый балл по аудиту</t>
  </si>
  <si>
    <t xml:space="preserve"> Азотное оборудование</t>
  </si>
  <si>
    <t>Все насосные установки высокого давления оборудованы обратными клапанами и работоспособной системой остановки при избыточном давлении/ разрядки давления?</t>
  </si>
  <si>
    <t xml:space="preserve"> Насосное оборудование и выкидные линии</t>
  </si>
  <si>
    <t xml:space="preserve"> Система регистрации данных</t>
  </si>
  <si>
    <t xml:space="preserve"> Есть ли запасные манометры, датчики и кабели в наличии на скважине?</t>
  </si>
  <si>
    <t>Да</t>
  </si>
  <si>
    <t>Имеется ли ППУ для круглосуточной работы на скважине?</t>
  </si>
  <si>
    <t xml:space="preserve">Отрицательные ответы в аудите </t>
  </si>
  <si>
    <t xml:space="preserve">Краткое описание причин отрицательных ответов в аудите </t>
  </si>
  <si>
    <t xml:space="preserve">Заполняется сервисной компанией </t>
  </si>
  <si>
    <t xml:space="preserve">Ответственное лицо </t>
  </si>
  <si>
    <t xml:space="preserve">Срок исполнения </t>
  </si>
  <si>
    <t xml:space="preserve">Комментарии </t>
  </si>
  <si>
    <t xml:space="preserve">ГНКТ и оборудование </t>
  </si>
  <si>
    <t>Достаточно ли вакуумников в хорошем рабочем состоянии?</t>
  </si>
  <si>
    <t>ФИО Супервайзера проводившего проверку:</t>
  </si>
  <si>
    <t>Дата проверки:</t>
  </si>
  <si>
    <t>Месторождение:</t>
  </si>
  <si>
    <t>Сумма штрафа:</t>
  </si>
  <si>
    <t xml:space="preserve"> ПБ ОТ и ОС:</t>
  </si>
  <si>
    <t>3.  Оборудование</t>
  </si>
  <si>
    <t xml:space="preserve"> 4. Персонал</t>
  </si>
  <si>
    <t>5.  Инженерное сопровождение</t>
  </si>
  <si>
    <t xml:space="preserve">Оборудование </t>
  </si>
  <si>
    <t xml:space="preserve"> 6. Выполнение работ</t>
  </si>
  <si>
    <t xml:space="preserve">2. ПБ ОТ и ОС  </t>
  </si>
  <si>
    <t>Пусковая документация:</t>
  </si>
  <si>
    <t>Документация:</t>
  </si>
  <si>
    <t>Оборудование:</t>
  </si>
  <si>
    <t>Руководство по эксплуатации противовыбросового оборудования, разработанное изготовителем этого оборудования. Инструкции по эксплуатации технических устройств и инструмента иностранного производства на русском языке.</t>
  </si>
  <si>
    <t>Акт о ревизии и опрессовке на рабочее давление в условиях механических мастерских, на пульт управления противовыбросовым оборудованием.</t>
  </si>
  <si>
    <t>Акт о ревизии и опрессовке на рабочее давление в условиях механических мастерских, на лубрикатор (при применении).</t>
  </si>
  <si>
    <t>Паспорт (копия) на лубрикатор (при применении).</t>
  </si>
  <si>
    <t>Сертификат (копия) на масло гидросистемы управления противовыбросовым оборудованием.</t>
  </si>
  <si>
    <t>Паспорта (копии) на противовыбросовое оборудование (секция трубно-клиновых плашек и срезных-глухих плашек).</t>
  </si>
  <si>
    <t>Количество нарушений</t>
  </si>
  <si>
    <t>Люки на промывочной емкости закрыты на замки, ключи у мастера. Под люками установлены решетки. Проход на лестнице подъема на емкость закрыт, вывешен аншлаг.</t>
  </si>
  <si>
    <t>Паспорт (копия) на блок дросселирования или на его элементы.</t>
  </si>
  <si>
    <t>Акт о ревизии и опрессовке на рабочее давление в условиях механических мастерских, на блок дросселирования или на его элементы.</t>
  </si>
  <si>
    <t xml:space="preserve"> </t>
  </si>
  <si>
    <t>Общие комментарии:</t>
  </si>
  <si>
    <t>Общие баллы аудита</t>
  </si>
  <si>
    <t>№ азотной установки</t>
  </si>
  <si>
    <t>№ насосной установки</t>
  </si>
  <si>
    <t xml:space="preserve">№  УГНКТ </t>
  </si>
  <si>
    <t xml:space="preserve">Полевой инженер                                  </t>
  </si>
  <si>
    <t>Оборудование</t>
  </si>
  <si>
    <r>
      <t>Сервисная компания</t>
    </r>
    <r>
      <rPr>
        <b/>
        <sz val="10"/>
        <color indexed="23"/>
        <rFont val="Arial"/>
        <family val="2"/>
        <charset val="204"/>
      </rPr>
      <t xml:space="preserve">                    </t>
    </r>
  </si>
  <si>
    <t>Противофонтанная безопасность</t>
  </si>
  <si>
    <t>Кол-во нарушений</t>
  </si>
  <si>
    <t>По вине подрядчика</t>
  </si>
  <si>
    <t xml:space="preserve">Электронная почта                                    </t>
  </si>
  <si>
    <t>Всего НПВ</t>
  </si>
  <si>
    <t>Уличная температура</t>
  </si>
  <si>
    <t>Общее время на скважине</t>
  </si>
  <si>
    <t xml:space="preserve">Тип работы </t>
  </si>
  <si>
    <t>Время демонтажа</t>
  </si>
  <si>
    <r>
      <t xml:space="preserve">Название пласта / зоны                                    </t>
    </r>
    <r>
      <rPr>
        <b/>
        <sz val="10"/>
        <color indexed="23"/>
        <rFont val="Arial"/>
        <family val="2"/>
        <charset val="204"/>
      </rPr>
      <t xml:space="preserve"> </t>
    </r>
  </si>
  <si>
    <t>Время работы</t>
  </si>
  <si>
    <r>
      <t>Номер куста</t>
    </r>
    <r>
      <rPr>
        <b/>
        <sz val="10"/>
        <rFont val="Arial"/>
        <family val="2"/>
        <charset val="204"/>
      </rPr>
      <t xml:space="preserve">                                       </t>
    </r>
    <r>
      <rPr>
        <b/>
        <sz val="10"/>
        <color indexed="23"/>
        <rFont val="Arial"/>
        <family val="2"/>
        <charset val="204"/>
      </rPr>
      <t xml:space="preserve"> </t>
    </r>
  </si>
  <si>
    <t>Время монтажа</t>
  </si>
  <si>
    <r>
      <t>Номер скважины</t>
    </r>
    <r>
      <rPr>
        <b/>
        <sz val="10"/>
        <rFont val="Arial"/>
        <family val="2"/>
        <charset val="204"/>
      </rPr>
      <t xml:space="preserve">                               </t>
    </r>
  </si>
  <si>
    <t>Переезд со скважины</t>
  </si>
  <si>
    <r>
      <t xml:space="preserve">Месторождение                                   </t>
    </r>
    <r>
      <rPr>
        <b/>
        <sz val="10"/>
        <color indexed="23"/>
        <rFont val="Arial"/>
        <family val="2"/>
        <charset val="204"/>
      </rPr>
      <t xml:space="preserve"> </t>
    </r>
  </si>
  <si>
    <t>Закрытие устья, окончание работ</t>
  </si>
  <si>
    <t>Открытие устья, начало работ</t>
  </si>
  <si>
    <t>Регион</t>
  </si>
  <si>
    <t>Прибытие бригады на скважину</t>
  </si>
  <si>
    <t>Дата заполнения чек листа</t>
  </si>
  <si>
    <t>Представитель заказчика</t>
  </si>
  <si>
    <t>(должность)</t>
  </si>
  <si>
    <t>(подпись)</t>
  </si>
  <si>
    <t>(расшифровка)</t>
  </si>
  <si>
    <t>Представитель сервиса</t>
  </si>
  <si>
    <t>Датчик нагрузки инжектора откалиброван в течении последних 12 месяцев?</t>
  </si>
  <si>
    <t>Схема наземных и подземных коммуникаций(предоставляется ЦДНГ). Схема расположения скважин на кусту (подписанная ЦДНГ).</t>
  </si>
  <si>
    <t>Совмещенный план-график на производство одновременных работ на кусте скважин (при производстве работ на кустовой площадке несколькими бригадами). Согласование "живыми" росписями (п\п не допускается)</t>
  </si>
  <si>
    <t>Журнал регистрации инструктажей персонала на рабочем месте( вид и причина проведения инструктажа, запись стажировки 3-14 дней, год рождения). Наличие утвержденных план-программ подрядчика и перечня. Запись от даты утвержд.программы первично-повторного инструктажа.</t>
  </si>
  <si>
    <t>Наличие списка телефонов служб экстренного реагирования при ЧС(на видном месте)</t>
  </si>
  <si>
    <t>Наличие двух фрез одного диаметра и запасного ВЗД на работах при фрезеровании.</t>
  </si>
  <si>
    <t>Блок манифольда, блок дросселирования (расстояние не менее 10 м от скважины) на специальной платформе. Паспорта, акты опрессовки на каждый элемент в отдельности, наличие бандажных лент на каждом элементе.</t>
  </si>
  <si>
    <t>Устройство показывающее направления ветра (флюгер). В случаях направления ветра от технологической ёмкости в направление СПТ работы остановить!</t>
  </si>
  <si>
    <t>Искрогасители на спец технике(в том числе на иностранной технике) и на оборудовании (дизель-генераторы), паспорта и сертификаты (остановочный п\п)</t>
  </si>
  <si>
    <t>Глубиномер механический и электронный. Точность показаний. Исправность. Независимость друг от друга.</t>
  </si>
  <si>
    <t>Утвержденный приказ по предприятию о закреплению персонала за флотами ГНКТ. Наличие приказа о переводах (если работник с другой бригады).</t>
  </si>
  <si>
    <t>Ограждение зоны производства работ сигнальной лентой, наличие аншлагов с указанием опасной зоны и высокого давления, аншлаги с указанием ответственных лиц и номера телефона.</t>
  </si>
  <si>
    <t xml:space="preserve">Захламленность на площадке емкостей. Замазученность оборудования. Наличие мусора на территории. </t>
  </si>
  <si>
    <t>ПБ ОТ и ОС</t>
  </si>
  <si>
    <t xml:space="preserve">Паспорт (копия) на герметизатор устьевой </t>
  </si>
  <si>
    <t>Акт о ревизии и опрессовке на рабочее давление в условиях механических мастерских, на катушку переходную . В том числе на давление, с учетом дополнительных требований завода-изготовителя, указанного в паспорте.</t>
  </si>
  <si>
    <t>Предполагаемый вес (расчетный) на поверхности во время спуска и подъема есть в плане?</t>
  </si>
  <si>
    <t>Используется ли программа моделирования работ с ГНКТ и слежения за износом?</t>
  </si>
  <si>
    <t>Импортное оборудование и спецтехника (сертификаты, лицензии, паспорта, инструкции(руководство) по эксплуатации) переведенные на русский язык.</t>
  </si>
  <si>
    <t>Визуальный осмотр состояния зажимных блоков, роликов гузнека и рамы инжектора в норме?</t>
  </si>
  <si>
    <t>Звуковая и световая сигнализация на спецтехнике.</t>
  </si>
  <si>
    <t>Наличие противооткатных устройств под колеса (не менее двух).</t>
  </si>
  <si>
    <t>Автоматическое отключение привода инжектора в случае превышения допустимых нагрузок.</t>
  </si>
  <si>
    <t>Наличие защитного кожуха на открытых  движущихся или вращающихся частях оборудования спецтехники.</t>
  </si>
  <si>
    <t>Наличие и исправность усилителя сотовой связи (связь совместимая со связью Заказчика). Наличие электронной связи с Заказчиком.</t>
  </si>
  <si>
    <t>Устройство на технологической емкости обеспечивающее отвод газа.</t>
  </si>
  <si>
    <t>Огнетушители (исправность, комплектность, номера на корпусе белой краской, этикетка). Наличие пломбы (номер пломбы, дата зарядки). Размещение в установленных местах. Наличие эксплуатационного паспорта, сертификата соответствия, инструкции или руководство по эксплуатации(заводской паспорт), ТУ.</t>
  </si>
  <si>
    <t>Наличие двух комплектов превенторов и стрипперов при работах на скважинах с ожидаемым устьевым давлением больше 350атм.</t>
  </si>
  <si>
    <t>Функционирование регистрирующих средств контроля и регистрации показаний на установке ГНКТ.</t>
  </si>
  <si>
    <t>Все параметры работы выведены на пульт бурильщика: расход азота, жидкости; циркуляционное, устьевое и давление большого затруба и т.д?</t>
  </si>
  <si>
    <t>Наличие пробоотборника (согласно схеме обвязки).</t>
  </si>
  <si>
    <t xml:space="preserve"> Способна ли азотная установка закачивать с требуемой скоростью азот при запланированных давлениях?</t>
  </si>
  <si>
    <t>Наличие, работоспособность воздушной заслонки для аварийного глушения ДВС НА ВСПОМОГАТЕЛЬНОЙ ТЕХНИКЕ.</t>
  </si>
  <si>
    <t>Наличие, работоспособность воздушной заслонки для аварийного глушения ДВС.</t>
  </si>
  <si>
    <t>Наличие, работоспособность воздушной заслонки для аварийного глушения установки ГНКТ.</t>
  </si>
  <si>
    <t>Есть ли история скважины, включенная в план работ?</t>
  </si>
  <si>
    <t>Схемы скважины и хвостовика включены в план работ?</t>
  </si>
  <si>
    <t>Максимальное трёхосное напряжение в ГНКТ под инжектором было менее 80% номинального предела текучести материала в течении всех предполагаемых операций?</t>
  </si>
  <si>
    <t>Отчет по работе записывался вручную?</t>
  </si>
  <si>
    <t>Были ли реагенты и добавки использованы в правильных концентрациях в соответствии с планом?</t>
  </si>
  <si>
    <t xml:space="preserve">Супервайзер                       </t>
  </si>
  <si>
    <t xml:space="preserve"> Вспомогательное оборудование: ППУ, вакуумка, АЦ, ЦА-320, Автокран и др.</t>
  </si>
  <si>
    <t>Ведение журналов: Осмотра оборудования, Осмотра грузозахватных приспособлений и тары, Осмотра огнетушителей.</t>
  </si>
  <si>
    <t xml:space="preserve">Журнал регистрации инструктажей сторонних организаций. Проведение инструктажей персоналу не относящегося к составу флота, прибывшего для выполнения работ в зоне ответственности флота ГНКТ. </t>
  </si>
  <si>
    <t>Протокол замера сопротивления заземляющих устройств и проводников (согласно ТУиУ). Дата поверки прибора(1 раз в квартал или согласно паспорта).  Сопротивление заземляющих устройств не более 4 Ом, сопротивление металлических связей заземляющих проводников не более 0,05 Ом.</t>
  </si>
  <si>
    <t>Акт опрессовки на устье скважины секций трубных плашек, глухих плашек ПВО, промывочного тройника (крестовины) с краном высокого давления, лубрикатора, обратного клапана, переходной катушки. Идентификационные номера оборудования указаны в акте?</t>
  </si>
  <si>
    <t>Состав вахты соответствует ТЗ и приказу по предприятию о закреплении персонала?</t>
  </si>
  <si>
    <t>Исправность и соответствие перильных ограждений, настила на лестницах, площадках на СПТ, в вагонах, емкостях.</t>
  </si>
  <si>
    <t>Освещенность рабочих мест, территории, проходов. Система освещения на спецтехнике. Переносные светильники во взрывозащищенном исполнении.</t>
  </si>
  <si>
    <t xml:space="preserve">Промаркированы ли все контейнеры для реагентов и добавок? Условия хранения соответствуют требованиям?  </t>
  </si>
  <si>
    <t>Оттяжки инжектора согласны схемы обвязки устья. Трос диаметром не менее 12мм или цепи с сечением не менее 10мм (все элементы заводского исполнения).</t>
  </si>
  <si>
    <t>Наличие стоек, оттяжек инжектора, пригрузов. Вес каждого пригруза не менее массы инжектора согласно ТИ-1416, маркировка со всех 4 сторон.</t>
  </si>
  <si>
    <t>Инструкции по охране труда по профессиям и видам работ. (Актуальность. Ознакомление персонала).</t>
  </si>
  <si>
    <t>Табличка на превенторе с указанием диаметра плашек, направления вращения штурвалов и количество оборотов для закрытия плашек.</t>
  </si>
  <si>
    <t>Фактическая  обвязка устья скважины соответствует утвержденным схемам? Диаметр шпилек крепления должен соответствовать диаметру отверстий фланцев. Концы шпилек должны выступать над гайками на 2-3 витка резьбы.</t>
  </si>
  <si>
    <t>Акт о ревизии и опрессовке ПВО (секция трубно-клиновых и срезных-глухих плашек) на рабочее давление в условиях механических мастерских, на секции трубных плашек и глухих плашек. В том числе на давление, с учетом дополнительных требований завода-изготовителя, указанного в паспорте.</t>
  </si>
  <si>
    <t>Оборудование ГРП. Штурвалы на задвижках. Документация на задвижку, переходную катушку, пакер, подвеску (паспорта, акты, листы ревизий и опрессовок (70Мпа и 105Мпа) согласно паспорта)). Наличие пропусков. Акт опрессовки в условиях мастерских</t>
  </si>
  <si>
    <t>Хранение горючих веществ согласно стандарта (металлические контейнеры).</t>
  </si>
  <si>
    <t>Используются ли в работе гибкие шланги (для перекачивания жидкости из ЦР в ёмкости)?</t>
  </si>
  <si>
    <t>На всех подъемных тросах и стропах нет порванных частей, следов повреждений и воздействия высоких температур? Исправность коуш, крючков, фиксаторов? Наличие паспортов.</t>
  </si>
  <si>
    <t>Исправность инструмента, ключей, средств малой механизации. Наличие наклепов на молотках, кувалдах. Целостность ручек кувалд, молотков.</t>
  </si>
  <si>
    <t>Утечки ГСМ из ДВС, КПП, гидросистемы. Герметичность выхлопной системы. Наличие и исправность искрогасителя установки ГНКТ.</t>
  </si>
  <si>
    <t>Наличие манометра на межколонном пространстве (запись в акте приема-сдачи территории).</t>
  </si>
  <si>
    <t>Система контроля утонения ГТ (наличие, использование).</t>
  </si>
  <si>
    <t>Все оборудование закачки 2” соответствует минимальному рабочему давлению 68.9 МПа?</t>
  </si>
  <si>
    <t>Утечки ГСМ из ДВС, КПП, гидросистемы. Герметичность выхлопной системы. Наличие и исправность искрогасителя.</t>
  </si>
  <si>
    <t xml:space="preserve">Утечки ГСМ из ДВС, КПП, гидросистемы. Герметичность выхлопной системы. Наличие и исправность искрогасителя НА ВСПОМОГАТЕЛЬНОЙ ТЕХНИКЕ </t>
  </si>
  <si>
    <t>Утвержденный график сменности рабочих вахт (соответствие состава вахты, ознакомление за 1 месяц до выхода на работу, заполнение согласно ТК РФ). Комплектность персоналом согласно утвержденного ТЗ Заказчика. (остановочный п\п)</t>
  </si>
  <si>
    <t>Выполнение пунктов предписания проверок службами контроля.</t>
  </si>
  <si>
    <t>Специально отведенное место для курения (аншлаг, ведро, огнетушитель). Место находится за пределами кустовой площадки?</t>
  </si>
  <si>
    <t>Краны, механизмы и агрегаты соответствуют стандартам погрузочно-разгрузочных работ?</t>
  </si>
  <si>
    <t xml:space="preserve"> Скважина:</t>
  </si>
  <si>
    <t>Куст:</t>
  </si>
  <si>
    <t>Паспорт (копия) на катушку переходную.</t>
  </si>
  <si>
    <t>Наряд-допуск (при проведении на кустовой площадке (одновременных) работ повышенной производственной опасности (двумя и более организациями).</t>
  </si>
  <si>
    <t>Тройник, КВД, переходная катушка, фланец, вертлюг, лубрикатор, обратный клапан, гайка Боуэна. Паспорта, акты опрессовки (1 раз в пол года). Дефектоскопия. Акт совместной опрессовки тройника с КВД.</t>
  </si>
  <si>
    <t>Радиостанции во взрывозащищенном исполнении (не менее 6 шт.), запасные аккумуляторы (не менее 6шт) + наушники(не менее 3шт). Паспорт. Сертификат на взрывозащищенность. Комплект должен включать рации на каждого работника.</t>
  </si>
  <si>
    <t>Есть ли освидетельствование на алкоголь и наркотические вещества  (ежедневные и неплановые проверки водителей)?</t>
  </si>
  <si>
    <t xml:space="preserve">Минимальное рабочее давление на всех компонентах оборудования контроля давления; 68.9 МПа (10,000psi)? </t>
  </si>
  <si>
    <t xml:space="preserve">Заземление (остановочный п\п). Наличие опознавательного символа. Крепление (болт или сварка). Сечение медь-10, аллюминий-16, сталь-6мм.  Включение других сечений заземлений оборудования, последовательное заземление - запрещено. </t>
  </si>
  <si>
    <t>Газоанализатор имеющий систему регистрации параметров ГВС, звуковое и световое оповещение, взрывозащищенность. Паспорт, свидетельства, акт поверки (1раз в год). Обученность персонала. Замеры ГВС согласно требований Заказчика. В случае превышения - Остановка флота.</t>
  </si>
  <si>
    <t>Весь персонал обучен в соответствии с законами РФ в нефтяной промышленности?</t>
  </si>
  <si>
    <t>Журнал учета проведения учебных тревог. Проведение учебных тревог "Выброс" и "Пожар" (согласно графика и согласно тем из плана ликвидации и локализации). Форма журнала согласно Стандарта предупреждение и ликвидация ГНВП. Наличие журналов за последние 3 месяца.</t>
  </si>
  <si>
    <t>Паспорт на ГТ. Резка ГТ со стороны насадки 10-50м (2 раза в месяц или после 5 ремонтов). Замер овальности, внутреннего и внешнего диаметра с составлением акта. Акт о контроле замеров после отрезания ГТ с фиксацией данных в паспорте на ГТ. Отметки в Паспорте. ГТ со швами не заводского исполнения категорически запрещена при ГПП. Калибровочный шаблон ГТ.</t>
  </si>
  <si>
    <t>Регистрация крана в органах Ростехнадзора(остановка флота). Паспорт. Наличие металлической таблички на кране (дата изготовления, завод изготовления, заводской номер, регистрационный номер РТН, грузоподъемность, сроки проверок ЧТО-1р в 12 мес., ПТО-1 р в 3 года)</t>
  </si>
  <si>
    <t>Есть ли устройство для бесперебойного питания системы регистрации данных?</t>
  </si>
  <si>
    <t>Наличие пригрузов (якорей) на обратной линии (не менее 8м расстояние между пригрузами, наличие пригрузов в местах поворота). Крепление (хомуты диаметр не менее 16мм). Указание массы с 4 сторон, сигнальные цвета</t>
  </si>
  <si>
    <t>Не было нарушений в области охраны окружающей среды? Слив с вагонов и туалета не производиться на землю. ТБО хранятся в контейнере.</t>
  </si>
  <si>
    <t>Цель работ была достигнута? Все СПО были результативны?</t>
  </si>
  <si>
    <t>Отчет о срыве – посадке пакера. С указанием глубин, типа и характеристик пакера и НКТ, сведений о проведении опрессовки пакера.</t>
  </si>
  <si>
    <t>Инструкция по монтажу и эксплуатации противовыбросового оборудования, входящего в комплект «Колтюбинговых установок».</t>
  </si>
  <si>
    <t>Паспорт (копия) на тройник (крестовину) промывочную.</t>
  </si>
  <si>
    <t>Акт о ревизии и опрессовке на рабочее давление в условиях механических мастерских, на тройник (крестовину) промывочную.</t>
  </si>
  <si>
    <r>
      <t xml:space="preserve">Наличие на вагон-домах таблички на видном месте с указанием ФИО и должности ответственного за пож.безопасность </t>
    </r>
    <r>
      <rPr>
        <b/>
        <sz val="8"/>
        <color rgb="FFFF0000"/>
        <rFont val="Arial"/>
        <family val="2"/>
        <charset val="204"/>
      </rPr>
      <t>с</t>
    </r>
    <r>
      <rPr>
        <b/>
        <sz val="8"/>
        <color rgb="FF7030A0"/>
        <rFont val="Arial"/>
        <family val="2"/>
        <charset val="204"/>
      </rPr>
      <t>огласно приказа по предприятию.</t>
    </r>
  </si>
  <si>
    <t>Наличие, исправность устьевой площадки. (отсутствие опасных проемов, исправность перил, свободный доступ к задвижкам ФА и к штурвалам ПВО).</t>
  </si>
  <si>
    <t>Манометр электронный на затрубе (паспорт и руководство по эксплуатации). Наличие красной стрелки на механических манометрах. Паспорта с поверками. Наличие запасных. Наличие пломб на манометре.</t>
  </si>
  <si>
    <r>
      <t>Были все манометры и датчики для измерений данных откалиброваны</t>
    </r>
    <r>
      <rPr>
        <b/>
        <sz val="8"/>
        <color rgb="FF7030A0"/>
        <rFont val="Arial"/>
        <family val="2"/>
        <charset val="204"/>
      </rPr>
      <t>?</t>
    </r>
  </si>
  <si>
    <r>
      <t>Отсутствуют утечки в местах соединения холодной части с теплой и бустерного насоса</t>
    </r>
    <r>
      <rPr>
        <b/>
        <sz val="8"/>
        <color rgb="FF7030A0"/>
        <rFont val="Arial"/>
        <family val="2"/>
        <charset val="204"/>
      </rPr>
      <t>?</t>
    </r>
  </si>
  <si>
    <t xml:space="preserve"> Есть ли на азотной линии обратный клапан и тройник на линию жидкости, линия сброса давления высотой не менее 1,5м?</t>
  </si>
  <si>
    <t>Работы проводились согласно утвержденного плана работ?</t>
  </si>
  <si>
    <t>Данные по износу ГНКТ на начало работы включены в план, график износа?</t>
  </si>
  <si>
    <t>В компоновку низа колонны включены двойные запорные клапаны?</t>
  </si>
  <si>
    <t>Компоновка низа колонны была проверена на работоспособность?</t>
  </si>
  <si>
    <r>
      <t>Бурильщик ГНКТне превышал максимальную скорость спуска и подъема</t>
    </r>
    <r>
      <rPr>
        <b/>
        <sz val="12"/>
        <color rgb="FF7030A0"/>
        <rFont val="Arial"/>
        <family val="2"/>
        <charset val="204"/>
      </rPr>
      <t xml:space="preserve"> </t>
    </r>
    <r>
      <rPr>
        <b/>
        <sz val="8"/>
        <color rgb="FF7030A0"/>
        <rFont val="Arial"/>
        <family val="2"/>
        <charset val="204"/>
      </rPr>
      <t>указанные в плане работ?</t>
    </r>
  </si>
  <si>
    <r>
      <t>ШТРАФНЫЕ САНКЦИИ не были</t>
    </r>
    <r>
      <rPr>
        <b/>
        <sz val="8"/>
        <color rgb="FFFF0000"/>
        <rFont val="Arial"/>
        <family val="2"/>
        <charset val="204"/>
      </rPr>
      <t xml:space="preserve"> </t>
    </r>
    <r>
      <rPr>
        <b/>
        <sz val="8"/>
        <color rgb="FF7030A0"/>
        <rFont val="Arial"/>
        <family val="2"/>
        <charset val="204"/>
      </rPr>
      <t>выписаны?</t>
    </r>
  </si>
  <si>
    <t>Ремонтов оборудования и простоев по вине подрядчика не было?</t>
  </si>
  <si>
    <t>Аварий или осложнений на скважине по вине подрядчика не было?</t>
  </si>
  <si>
    <t>Розливов нефти, ГСМ, хим. реагентов и других технологических жидкостей не было?</t>
  </si>
  <si>
    <t>Было ли оборудование ГНКТ, азотное, насосное и грузоподъемное под постоянным контролем во время операций (бурильщик постоянно находится в кабине, когда ГНКТ в скважине)?</t>
  </si>
  <si>
    <r>
      <t xml:space="preserve">Состояние мобильных зданий </t>
    </r>
    <r>
      <rPr>
        <b/>
        <sz val="8"/>
        <color theme="7" tint="-0.249977111117893"/>
        <rFont val="Arial"/>
        <family val="2"/>
        <charset val="204"/>
      </rPr>
      <t>(</t>
    </r>
    <r>
      <rPr>
        <b/>
        <sz val="8"/>
        <color rgb="FF7030A0"/>
        <rFont val="Arial"/>
        <family val="2"/>
        <charset val="204"/>
      </rPr>
      <t>сигнализаторы задымленности, освещение, отопление, проводка, захламленность, внешний вид, состояние маршевых лестниц, система оповещения). На всем оборудовании и вагонах - логотип компании. Вагон-дома должны быть только заводского исполнения.</t>
    </r>
  </si>
  <si>
    <t xml:space="preserve">Наличие и применение корпоративных СИЗ. (Каска с ремешком, очки, перчатки и т.д. в зависимости от вида выполняемых работ, вредных и опасных факторов. </t>
  </si>
  <si>
    <t>Фактическая  согласованная с заказчиком схема расстановки оборудования, схема путей эвакуации работников, схема разграничения зон ответственности, схема расположения огнетушителей. Ознакомление.</t>
  </si>
  <si>
    <r>
      <t>Схемы оборудования устья скважины при проведении работ</t>
    </r>
    <r>
      <rPr>
        <b/>
        <sz val="8"/>
        <color rgb="FFFF0000"/>
        <rFont val="Arial"/>
        <family val="2"/>
        <charset val="204"/>
      </rPr>
      <t xml:space="preserve"> </t>
    </r>
    <r>
      <rPr>
        <b/>
        <sz val="8"/>
        <color rgb="FF7030A0"/>
        <rFont val="Arial"/>
        <family val="2"/>
        <charset val="204"/>
      </rPr>
      <t xml:space="preserve"> установками для ремонта скважин «ГНКТ», согласованная с противофонтанной службой (противофонтанной военизированной частью) и утвержденная техническим руководителем предприятия </t>
    </r>
  </si>
  <si>
    <r>
      <t xml:space="preserve">Наличие ПУСКОВОГО ПАСПОРТА заполнение, подписи членов ПК согласно приказа. </t>
    </r>
    <r>
      <rPr>
        <b/>
        <sz val="8"/>
        <color rgb="FFFF0000"/>
        <rFont val="Arial"/>
        <family val="2"/>
        <charset val="204"/>
      </rPr>
      <t/>
    </r>
  </si>
  <si>
    <t xml:space="preserve">Акт опрессовки на устье скважины нагнетательной и выкидной линии. </t>
  </si>
  <si>
    <r>
      <t>Оборудование, спущенное в скважину согласно схемы КНК должно иметь: Сертификат соответствия, Паспорт, Инструкция, рук-во по эксплуатации, Листы ревизий и осмотра, карты учета и работы, акты опрессовок обратного клапана (остановочный п\п). Наличие запасного оборудования. Фото КНК перед СПО</t>
    </r>
    <r>
      <rPr>
        <b/>
        <sz val="8"/>
        <color rgb="FF7030A0"/>
        <rFont val="Arial"/>
        <family val="2"/>
        <charset val="204"/>
      </rPr>
      <t>.</t>
    </r>
  </si>
  <si>
    <t>Наличие замков на люках технологических емкостей. Наличие решеток (просечек) от попадания инородных предметов внутрь емкости, закрепленных на не менее 8 болтов. Наличие запорных устройств на лестницах подъема емкостей.</t>
  </si>
  <si>
    <t xml:space="preserve">Спецификации инжектора позволяют применять тяговые и принудительного спуска усилия по запланированной операции с запасом не менее 20%? </t>
  </si>
  <si>
    <t>Дополнительный превентор ниже промывочного тройника - при производстве работ ГПП установлен?</t>
  </si>
  <si>
    <t>Наличие механического фильтра тонкой очистки в линии от насоса до блока манифольда.</t>
  </si>
  <si>
    <t xml:space="preserve"> Проверены ли и сертифицированы азотные линии высокого давления (минимум 68.9 МПа)?</t>
  </si>
  <si>
    <t>План работ (доп.план) согласно формы инструкции, утвержденный Подрядчиком и согласованный в установленном порядке (допускается иметь лист с электронным согласованием со стороны Заказчика). Данные согласно требований к плану работ. Ознакомление всего состава бригады (остановочный п\п). Указание номера схемы обвязки устья ПВО при выполнении операций.</t>
  </si>
  <si>
    <t>Паспорт (копия) на краны высокого давления.</t>
  </si>
  <si>
    <t>Акт о ревизии и опрессовке на рабочее давление в условиях механических мастерских, на нагнетательную и выкидную линию и элементы.</t>
  </si>
  <si>
    <t>Оригинальный лабораторный анализ на масло гидросистемы управления противовыбросовым оборудованием.</t>
  </si>
  <si>
    <t>Акт о ревизии и опрессовке на рабочее давление в условиях механических мастерских, на герметизатор устьевой . В том числе на давление, с учетом дополнительных требований завода-изготовителя, указанного в паспорте.</t>
  </si>
  <si>
    <t xml:space="preserve">Показывающее замерное устройство на емкости и градуировка (0,2м3). Обратная ёмкость достаточного объема и в рабочем состоянии? Наличие и исправность заводского уровнемера с возможностью визуального контроля уровня без подъема на емкость. Показания уровнемера должны быть читаемы с пульта бурильщика и рабочей площадки. </t>
  </si>
  <si>
    <t>Состояние силового электрического кабеля. Наличие стоек. Наличие в эл.щитках однолинейной схемы соединений проводки (1р в 2 года). Замок на эл.щитках.</t>
  </si>
  <si>
    <t xml:space="preserve">Все устьевое оборудование с индивидуальным номером и бирками дат последних проверок? </t>
  </si>
  <si>
    <t>Наличие оборудования круглосуточного видеоконтроля и видеофиксации работ, с возможностью передачи информации по требованию Заказчика. Видео регистрация установлена и в рабочем состоянии, соответствует требованиям Заказчика?</t>
  </si>
  <si>
    <t>Техническое оснащение установки ПАУ (МАК) соответствует требованиям Заказчика. Возраст не старше 15 лет (10 лет для автономных месторождений). При наступлении данного возраста в обязательном порядке должна быть проведена экспертиза промышленной безопасности установки, но не более сроков эксплуатации, указанных в паспорте и руководстве по эксплуатации завода изготовителя.</t>
  </si>
  <si>
    <t>Техническое оснащение установки НКА соответствует требованиям Заказчика. Возраст не старше 15 лет (10 лет для автономных месторождений). При наступлении данного возраста в обязательном порядке должна быть проведена экспертиза промышленной безопасности установки, но не более сроков эксплуатации, указанных в паспорте и руководстве по эксплуатации завода изготовителя.</t>
  </si>
  <si>
    <t>Нагнетательная, обратная, азотная линии (опрессовка 1 раз 6 мес и дефектоскопия согласно паспортов 1 раз в 12мес) (остановочный п\п). Линия для разрядки скважины.  Выкидная линия большого за трубного пространства должна быть жестко обвязана на технологическую ёмкость.  Наличие бандажных лент.</t>
  </si>
  <si>
    <t>Использование гибких шлангов высокого давления во флоте ГНКТ запрещено (остановочный п\п). (Требование не предъявляется к шлангам для перекачивания жидкости из АЦ в ёмкости.).</t>
  </si>
  <si>
    <t>Нагнетательная, выкидная (использование гибких шарнирных колен запрещено), азотная линии. Наличие обратного клапана на нагнетательной линии. Линии с разным давлением покрашены в разные сигнальные цвета (использование по назначению). Наличие бандажных лент на всех элементах линии. Отсутствие наклепов на БРС.</t>
  </si>
  <si>
    <r>
      <t>Все сложные операции проводились в присутствии и под руководством мастера по сложным работам?</t>
    </r>
    <r>
      <rPr>
        <b/>
        <sz val="12"/>
        <color indexed="36"/>
        <rFont val="Arial"/>
        <family val="2"/>
        <charset val="204"/>
      </rPr>
      <t xml:space="preserve"> </t>
    </r>
  </si>
  <si>
    <r>
      <t>Соблюдал</t>
    </r>
    <r>
      <rPr>
        <b/>
        <sz val="8"/>
        <color rgb="FFFF0000"/>
        <rFont val="Arial"/>
        <family val="2"/>
        <charset val="204"/>
      </rPr>
      <t xml:space="preserve"> </t>
    </r>
    <r>
      <rPr>
        <b/>
        <sz val="8"/>
        <color rgb="FF7030A0"/>
        <rFont val="Arial"/>
        <family val="2"/>
        <charset val="204"/>
      </rPr>
      <t>ли бурильщик ГНКТ максимальную скорость</t>
    </r>
    <r>
      <rPr>
        <b/>
        <sz val="12"/>
        <color indexed="36"/>
        <rFont val="Arial"/>
        <family val="2"/>
        <charset val="204"/>
      </rPr>
      <t xml:space="preserve"> </t>
    </r>
    <r>
      <rPr>
        <b/>
        <sz val="8"/>
        <color rgb="FF7030A0"/>
        <rFont val="Arial"/>
        <family val="2"/>
        <charset val="204"/>
      </rPr>
      <t>2 м/мин за 20м до устья, любого препятствия в скважине или изменения диаметра в скважине?</t>
    </r>
  </si>
  <si>
    <t>Наличие двухсторонней радио- или телефонной связи - 24 часа в сутки. Наличие дежурного автомобиля.</t>
  </si>
  <si>
    <t>Пожарный щит (комплектность). Омеднённый инструмент (комплектность). Размещение в установленных местах.</t>
  </si>
  <si>
    <t>Техническое оснащение установки ГНКТ соответствует требованиям Заказчика.  Возраст не старше 7 лет, при наступлении данного возраста в обязательном порядке должна быть проведена экспертиза промышленной безопасности установки ГНКТ, но не более сроков эксплуатации, указанных в паспорте и руководстве по эксплуатации завода изготовителя.</t>
  </si>
  <si>
    <t xml:space="preserve">Есть ли на скважине МКРД на все химические реагенты и материалы, подтверждающие отсутствие ХОС в ХР? </t>
  </si>
  <si>
    <t xml:space="preserve">Паспорта (копии) на элементы нагнетательной и выкидной линии. </t>
  </si>
  <si>
    <t>Акт о ревизии и опрессовке на рабочее давление в условиях механических мастерских, на краны высокого давления.</t>
  </si>
  <si>
    <t>Паспорт (копия) на обратные клапана КНК.</t>
  </si>
  <si>
    <t>Акт о ревизии и опрессовке на рабочее давление в условиях механических мастерских, на обратные клапана КНК.</t>
  </si>
  <si>
    <t>Утвержденный табель технического оснащенности оборудованием и спецтехникой. Наличие по факту в работе.</t>
  </si>
  <si>
    <t>АУДИТ ФЛОТА ГИБКОЙ НАСОСНО-КОМПРЕССОРНОЙ ТРУБЫ</t>
  </si>
  <si>
    <t>ПРИЛОЖЕНИЕ 5 К ТИПОВЫМ ТРЕБОВАНИЯМ КОМПАНИИ 
№ П2-05.01 ТИ-1416 «ВЫПОЛНЕНИЕ РАБОТ С ПРИМЕНЕНИЕМ 
ГИБКИХ НАСОСНО-КОМПРЕССОРНЫХ ТРУБ» ВЕРСИЯ 2</t>
  </si>
  <si>
    <t>ОГ</t>
  </si>
  <si>
    <t xml:space="preserve">Представитель подрядчика </t>
  </si>
  <si>
    <t>По вине ОГ</t>
  </si>
  <si>
    <t>Заполняется аудитором Заказчика</t>
  </si>
  <si>
    <t xml:space="preserve">1.  Противофонтанная безопасность </t>
  </si>
  <si>
    <t xml:space="preserve">Результат </t>
  </si>
  <si>
    <r>
      <t>Акт приема-передачи скважины в ремонт, подписанный мастером бригады и мастером (ведущим инженером, начальником цеха или его заместителем), эксплуатирующего скважину (ЦДНГ, Цех по поддержанию пластового давления). В Акте приема-передачи скважины в ремонт, должны быть указаны все выявленные замечания, например</t>
    </r>
    <r>
      <rPr>
        <b/>
        <sz val="8"/>
        <color rgb="FFFF0000"/>
        <rFont val="Arial"/>
        <family val="2"/>
        <charset val="204"/>
      </rPr>
      <t xml:space="preserve"> </t>
    </r>
    <r>
      <rPr>
        <b/>
        <sz val="8"/>
        <color rgb="FF7030A0"/>
        <rFont val="Arial"/>
        <family val="2"/>
        <charset val="204"/>
      </rPr>
      <t>отсутствие устройства для замера давления в межколонном пространстве.</t>
    </r>
  </si>
  <si>
    <t>Проведение ежеквартальных инструктажей по инструкциям: эксплуатации и монтажу ПВО, по инструкции по предупреждению ГНВП и Плану первоочередных действий, по ПЛА ГНВП, по  пожарной безопасности на объектах ОГ.</t>
  </si>
  <si>
    <t>Весь персонал обучен в соответствии с их областью ответственности? Ознакомление персонала с Молниями и Уроками доведёнными ОГ. Исполнение Плана мероприятий по результатам расследования и анализа причин происшествий в зоне ответственности Подрядчика.</t>
  </si>
  <si>
    <t>Положение ОГ «Порядок организации безопасного производства одновременных работ на кустовых площадках скважин, эксплуатируемых Обществами Группы».</t>
  </si>
  <si>
    <r>
      <t>Инструкция</t>
    </r>
    <r>
      <rPr>
        <b/>
        <sz val="8"/>
        <color rgb="FFFF0000"/>
        <rFont val="Arial"/>
        <family val="2"/>
        <charset val="204"/>
      </rPr>
      <t xml:space="preserve"> </t>
    </r>
    <r>
      <rPr>
        <b/>
        <sz val="8"/>
        <color rgb="FF7030A0"/>
        <rFont val="Arial"/>
        <family val="2"/>
        <charset val="204"/>
      </rPr>
      <t xml:space="preserve">ОГ «По предупреждению возникновения газонефтеводопроявлений и открытых фонтанов при текущем, капитальном ремонте, освоении (испытании), ликвидации, консервации расконсервации и восстановлении нефтяных и газовых скважин» </t>
    </r>
  </si>
  <si>
    <t>Приложение к Плану мероприятий по локализации и ликвидации последствий аварий на кустовых площадках ЦДНГ Главного управления добычи нефти и газа ОГ «Порядок действий работников » и подрядного блока при возникновении газонефтеводопроявлений и открытых фонтанов при эксплуатации и ремонте скважин на кустовых площадках месторождений ПАО «НК «Роснефть» зоны деятельности ОГ, согласованный с противофонтанной службой (противофонтанной военизированной частью) и утвержденный техническим руководителем Заказчика. Ознакомление персонала бригады.</t>
  </si>
  <si>
    <t>Акт о заправке пневмогидроаккумулятора рабочим агентом. Акт проверки давления предварительной зарядки пневмогидроаккумулятора азотом.</t>
  </si>
  <si>
    <t>Журнал регистрации анализов газовоздушной среды (замеры согласно плана работ и инструкции по ГНВП, заполнение всех граф). Замер и Подпись обученного человека. Замеры согласно карты отбора проб воздуха при ГНКТ в ОГ. Превышение допустимой концентрации ГВС или направление ветра в сторону СПТ.</t>
  </si>
  <si>
    <t xml:space="preserve"> После заполнения формы аудита представителем Заказчика, электронная копия должна предоставляться представителю сервисной компании или местному менеджеру сервисной компании. От сервисной компании требуется заполнить "голубой раздел" этой формы и переслать обратно по электронной почте на адрес аудитору в течение 5 дней по получению. Ежемесячные обновления по пороговым датам должны предоставляться не позднее 25 числа каждого месяца.</t>
  </si>
  <si>
    <r>
      <t>Журнал вахтовый (задания, данные, эскиз компоновки, описание выполненных работ, сдача вахт при пересменке, запись опрессовки,  отметка о проведении ежесменных уч.тревог "Выброс"(остановочный п\п), отметка о тестировании инжектора, отметка 1 раз в неделю по</t>
    </r>
    <r>
      <rPr>
        <b/>
        <sz val="8"/>
        <color rgb="FFFF0000"/>
        <rFont val="Arial"/>
        <family val="2"/>
        <charset val="204"/>
      </rPr>
      <t xml:space="preserve"> п</t>
    </r>
    <r>
      <rPr>
        <b/>
        <sz val="8"/>
        <color rgb="FF7030A0"/>
        <rFont val="Arial"/>
        <family val="2"/>
        <charset val="204"/>
      </rPr>
      <t>невмогидроаккумуляторам. Форма согласно инструкции.</t>
    </r>
  </si>
  <si>
    <t xml:space="preserve">Утвержденный список обученности или график проверки знаний (ГНВП, Охрана труда, ГНКТ, стропальщик, электробезопасность, оказание ПП и т.д.) с указанием дат обучения прошлой и будущей. </t>
  </si>
  <si>
    <t>Наличие документов по обученности персонала на установках ГНКТ, обученность по ГНВП (1р в 2 года) и по профессии, обученность по Охране труда (все согласно состава вахты), прохождение противопожарного инструктажа, допуск 1 или 2 по электробезопасности, обученность по кранам, обученность по оказанию первой помощи пострадавшим, обученность по замерам ГВС, наличие пропуска на месторождения ОГ.</t>
  </si>
  <si>
    <t>Геологическое задание, выданное Заказчиком в установленном порядке (наличие данных: о категории скважины, спущенном оборудовании, внутр.диаметр пакера, отсыпка, пластовое давление, ожидаемый приток, наличие данных предыдущих ремонтов и история скважины…..)</t>
  </si>
  <si>
    <t>Сертификат проведения дефектоскопии нагнетательной и выкидной линии.</t>
  </si>
  <si>
    <r>
      <t>Проводилась ли ежегодная ДЕФЕКТОСКОПИЯ: визуально измерительный контроль, толщинометрия, магнитопорошковая или ультразвуковая</t>
    </r>
    <r>
      <rPr>
        <b/>
        <sz val="8"/>
        <color rgb="FF7030A0"/>
        <rFont val="Arial"/>
        <family val="2"/>
        <charset val="204"/>
      </rPr>
      <t xml:space="preserve"> и опрессовка всего оборудования контроля давления? </t>
    </r>
  </si>
  <si>
    <t>Федеральные нормы и правила в области промышленной безопасности «Правила безопасности в нефтяной и газовой промышленности», утвержденные приказом Ростехнадзора от 15.12.2020 № 534</t>
  </si>
  <si>
    <t xml:space="preserve">Положения Компании № П3-05 С-0257 «Предупреждение и ликвидация газонефтеводопроявлений и открытых фонтанов скважин» </t>
  </si>
  <si>
    <t>АУДИТ ФЛОТА ГИБКОЙ 
НАСОСНО-КОМПРЕССОРНОЙ ТРУБЫ</t>
  </si>
  <si>
    <t>При остановке бригады ГНКТ, руководствоваться п.6.3.4 Положения Компании 
№ П3-05 С-0257 «Предупреждение и ликвидация газонефтеводопроявлений и открытых фонтанов скважин»  версия 1.00.!</t>
  </si>
  <si>
    <t xml:space="preserve">Технологическая инструкция Компании № П2-05.01 ТИ-0001 «Требования безопасности при ведении монтажных работ и при производстве текущего, капитального ремонта и освоения скважин после бурения» </t>
  </si>
  <si>
    <t xml:space="preserve">                                 Сводка мероприятий по результатам АУДИТА ФЛОТА ГИБКОЙ 
НАСОСНО-КОМПРЕССОРНОЙ ТРУБЫ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</si>
</sst>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64" formatCode="&quot;$&quot;#,##0_);[Red]\(&quot;$&quot;#,##0\)"/>
    <numFmt numFmtId="165" formatCode="&quot;$&quot;#,##0.00_);[Red]\(&quot;$&quot;#,##0.00\)"/>
    <numFmt numFmtId="166" formatCode="_(&quot;$&quot;* #,##0_);_(&quot;$&quot;* \(#,##0\);_(&quot;$&quot;* &quot;-&quot;_);_(@_)"/>
    <numFmt numFmtId="167" formatCode="_(* #,##0_);_(* \(#,##0\);_(* &quot;-&quot;_);_(@_)"/>
    <numFmt numFmtId="168" formatCode="_(&quot;$&quot;* #,##0.00_);_(&quot;$&quot;* \(#,##0.00\);_(&quot;$&quot;* &quot;-&quot;??_);_(@_)"/>
    <numFmt numFmtId="169" formatCode="_(* #,##0.00_);_(* \(#,##0.00\);_(* &quot;-&quot;??_);_(@_)"/>
    <numFmt numFmtId="170" formatCode="_-&quot;£&quot;* #,##0_-;\-&quot;£&quot;* #,##0_-;_-&quot;£&quot;* &quot;-&quot;_-;_-@_-"/>
    <numFmt numFmtId="171" formatCode="_-&quot;£&quot;* #,##0.00_-;\-&quot;£&quot;* #,##0.00_-;_-&quot;£&quot;* &quot;-&quot;??_-;_-@_-"/>
    <numFmt numFmtId="172" formatCode="0.0%"/>
    <numFmt numFmtId="173" formatCode="_-* #,##0\ &quot;F&quot;_-;\-* #,##0\ &quot;F&quot;_-;_-* &quot;-&quot;\ &quot;F&quot;_-;_-@_-"/>
    <numFmt numFmtId="174" formatCode="_-* #,##0\ _F_-;\-* #,##0\ _F_-;_-* &quot;-&quot;\ _F_-;_-@_-"/>
    <numFmt numFmtId="175" formatCode="_-* #,##0.00\ &quot;F&quot;_-;\-* #,##0.00\ &quot;F&quot;_-;_-* &quot;-&quot;??\ &quot;F&quot;_-;_-@_-"/>
    <numFmt numFmtId="176" formatCode="_-* #,##0.00\ _F_-;\-* #,##0.00\ _F_-;_-* &quot;-&quot;??\ _F_-;_-@_-"/>
    <numFmt numFmtId="177" formatCode="0.00_)"/>
    <numFmt numFmtId="178" formatCode="&quot;$&quot;#,##0\ ;\(&quot;$&quot;#,##0\)"/>
    <numFmt numFmtId="179" formatCode="[$-FC19]dd\ mmmm\ yyyy\ \г\.;@"/>
    <numFmt numFmtId="180" formatCode="[$-409]mmmm\ d\,\ yyyy;@"/>
    <numFmt numFmtId="181" formatCode="0.0\ &quot;C&quot;"/>
    <numFmt numFmtId="182" formatCode="[$-409]d\-mmm\-yy;@"/>
    <numFmt numFmtId="183" formatCode="dd/mm/yy\ h:mm;@"/>
    <numFmt numFmtId="184" formatCode="0.0\ &quot;ч&quot;"/>
  </numFmts>
  <fonts count="86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  <charset val="204"/>
    </font>
    <font>
      <sz val="12"/>
      <name val="Arial"/>
      <family val="2"/>
      <charset val="204"/>
    </font>
    <font>
      <sz val="10"/>
      <name val="Geneva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0"/>
      <color indexed="22"/>
      <name val="MS Sans Serif"/>
      <family val="2"/>
      <charset val="204"/>
    </font>
    <font>
      <b/>
      <i/>
      <sz val="16"/>
      <name val="Helv"/>
    </font>
    <font>
      <b/>
      <sz val="24"/>
      <color indexed="9"/>
      <name val="Arial"/>
      <family val="2"/>
    </font>
    <font>
      <sz val="10"/>
      <name val="Tahoma"/>
      <family val="2"/>
      <charset val="204"/>
    </font>
    <font>
      <sz val="12"/>
      <name val="Times New Roman"/>
      <family val="1"/>
    </font>
    <font>
      <b/>
      <sz val="12"/>
      <color indexed="13"/>
      <name val="Times New Roman"/>
      <family val="1"/>
    </font>
    <font>
      <b/>
      <sz val="26"/>
      <color indexed="18"/>
      <name val="Times New Roman"/>
      <family val="1"/>
    </font>
    <font>
      <b/>
      <sz val="11"/>
      <color indexed="18"/>
      <name val="Arial"/>
      <family val="2"/>
      <charset val="204"/>
    </font>
    <font>
      <b/>
      <sz val="10"/>
      <color indexed="18"/>
      <name val="Arial"/>
      <family val="2"/>
    </font>
    <font>
      <b/>
      <sz val="10"/>
      <color indexed="18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0"/>
      <name val="Arial"/>
      <family val="2"/>
      <charset val="204"/>
    </font>
    <font>
      <b/>
      <sz val="16"/>
      <name val="Arial"/>
      <family val="2"/>
    </font>
    <font>
      <b/>
      <sz val="12"/>
      <color indexed="13"/>
      <name val="Arial"/>
      <family val="2"/>
    </font>
    <font>
      <sz val="12"/>
      <name val="Arial"/>
      <family val="2"/>
    </font>
    <font>
      <sz val="10"/>
      <name val="Arial Narrow"/>
      <family val="2"/>
      <charset val="204"/>
    </font>
    <font>
      <b/>
      <sz val="10"/>
      <name val="Arial Narrow"/>
      <family val="2"/>
      <charset val="204"/>
    </font>
    <font>
      <sz val="10"/>
      <color indexed="9"/>
      <name val="Arial Narrow"/>
      <family val="2"/>
      <charset val="204"/>
    </font>
    <font>
      <b/>
      <sz val="12"/>
      <color indexed="9"/>
      <name val="Arial Narrow"/>
      <family val="2"/>
      <charset val="204"/>
    </font>
    <font>
      <b/>
      <sz val="8"/>
      <color indexed="9"/>
      <name val="Arial Narrow"/>
      <family val="2"/>
      <charset val="204"/>
    </font>
    <font>
      <sz val="10"/>
      <color indexed="9"/>
      <name val="Tahoma"/>
      <family val="2"/>
    </font>
    <font>
      <sz val="10"/>
      <color indexed="9"/>
      <name val="Arial"/>
      <family val="2"/>
      <charset val="204"/>
    </font>
    <font>
      <b/>
      <sz val="8"/>
      <name val="Tahoma"/>
      <family val="2"/>
      <charset val="204"/>
    </font>
    <font>
      <b/>
      <sz val="14"/>
      <name val="Tahoma"/>
      <family val="2"/>
      <charset val="204"/>
    </font>
    <font>
      <b/>
      <sz val="11"/>
      <color indexed="18"/>
      <name val="Tahoma"/>
      <family val="2"/>
      <charset val="204"/>
    </font>
    <font>
      <b/>
      <sz val="14"/>
      <color indexed="18"/>
      <name val="Tahoma"/>
      <family val="2"/>
      <charset val="204"/>
    </font>
    <font>
      <b/>
      <sz val="14"/>
      <color indexed="62"/>
      <name val="Tahoma"/>
      <family val="2"/>
      <charset val="204"/>
    </font>
    <font>
      <b/>
      <sz val="12"/>
      <color indexed="18"/>
      <name val="Arial"/>
      <family val="2"/>
      <charset val="204"/>
    </font>
    <font>
      <b/>
      <sz val="16"/>
      <color indexed="12"/>
      <name val="Arial"/>
      <family val="2"/>
      <charset val="204"/>
    </font>
    <font>
      <b/>
      <sz val="14"/>
      <color indexed="18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color indexed="10"/>
      <name val="Tahoma"/>
      <family val="2"/>
      <charset val="204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name val="Tahoma"/>
      <family val="2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23"/>
      <name val="Arial"/>
      <family val="2"/>
      <charset val="204"/>
    </font>
    <font>
      <u/>
      <sz val="10"/>
      <color indexed="12"/>
      <name val="Arial"/>
      <family val="2"/>
    </font>
    <font>
      <u/>
      <sz val="10"/>
      <name val="Arial"/>
      <family val="2"/>
    </font>
    <font>
      <sz val="10"/>
      <color indexed="18"/>
      <name val="Arial"/>
      <family val="2"/>
    </font>
    <font>
      <b/>
      <sz val="26"/>
      <name val="Times New Roman"/>
      <family val="1"/>
    </font>
    <font>
      <sz val="12"/>
      <color indexed="13"/>
      <name val="Times New Roman"/>
      <family val="1"/>
    </font>
    <font>
      <b/>
      <sz val="14"/>
      <name val="Times New Roman"/>
      <family val="1"/>
    </font>
    <font>
      <b/>
      <sz val="20"/>
      <color indexed="21"/>
      <name val="Arial"/>
      <family val="2"/>
      <charset val="204"/>
    </font>
    <font>
      <sz val="8"/>
      <color indexed="81"/>
      <name val="Tahoma"/>
      <family val="2"/>
      <charset val="204"/>
    </font>
    <font>
      <sz val="8"/>
      <color indexed="81"/>
      <name val="Arial"/>
      <family val="2"/>
    </font>
    <font>
      <b/>
      <sz val="8"/>
      <color indexed="81"/>
      <name val="Tahoma"/>
      <family val="2"/>
      <charset val="204"/>
    </font>
    <font>
      <b/>
      <sz val="8"/>
      <color indexed="56"/>
      <name val="Tahoma"/>
      <family val="2"/>
      <charset val="204"/>
    </font>
    <font>
      <sz val="11"/>
      <name val="Arial"/>
      <family val="2"/>
      <charset val="204"/>
    </font>
    <font>
      <sz val="11"/>
      <name val="Tahoma"/>
      <family val="2"/>
      <charset val="204"/>
    </font>
    <font>
      <b/>
      <sz val="12"/>
      <color indexed="36"/>
      <name val="Arial"/>
      <family val="2"/>
      <charset val="204"/>
    </font>
    <font>
      <b/>
      <sz val="16"/>
      <color rgb="FFFF0000"/>
      <name val="Tahoma"/>
      <family val="2"/>
      <charset val="204"/>
    </font>
    <font>
      <b/>
      <u/>
      <sz val="16"/>
      <color rgb="FFFF0000"/>
      <name val="Tahoma"/>
      <family val="2"/>
      <charset val="204"/>
    </font>
    <font>
      <b/>
      <u/>
      <sz val="18"/>
      <color rgb="FFFF0000"/>
      <name val="Tahoma"/>
      <family val="2"/>
      <charset val="204"/>
    </font>
    <font>
      <b/>
      <sz val="14"/>
      <color rgb="FFFF0000"/>
      <name val="Tahoma"/>
      <family val="2"/>
      <charset val="204"/>
    </font>
    <font>
      <b/>
      <sz val="11"/>
      <color rgb="FFFF0000"/>
      <name val="Tahoma"/>
      <family val="2"/>
      <charset val="204"/>
    </font>
    <font>
      <b/>
      <sz val="8"/>
      <color rgb="FF7030A0"/>
      <name val="Arial"/>
      <family val="2"/>
      <charset val="204"/>
    </font>
    <font>
      <sz val="10"/>
      <color rgb="FFFF0000"/>
      <name val="Arial"/>
      <family val="2"/>
    </font>
    <font>
      <b/>
      <sz val="18"/>
      <color theme="3"/>
      <name val="Arial"/>
      <family val="2"/>
      <charset val="204"/>
    </font>
    <font>
      <b/>
      <sz val="8"/>
      <color rgb="FFFF0000"/>
      <name val="Arial"/>
      <family val="2"/>
      <charset val="204"/>
    </font>
    <font>
      <sz val="10"/>
      <name val="Arial Cyr"/>
    </font>
    <font>
      <b/>
      <sz val="12"/>
      <name val="Arial"/>
      <family val="2"/>
      <charset val="204"/>
    </font>
    <font>
      <b/>
      <sz val="6"/>
      <color rgb="FF999999"/>
      <name val="Arial"/>
      <family val="2"/>
      <charset val="204"/>
    </font>
    <font>
      <b/>
      <sz val="12"/>
      <color rgb="FFFF0000"/>
      <name val="Tahoma"/>
      <family val="2"/>
      <charset val="204"/>
    </font>
    <font>
      <sz val="8"/>
      <name val="Tahoma"/>
      <family val="2"/>
      <charset val="204"/>
    </font>
    <font>
      <b/>
      <sz val="14"/>
      <name val="Arial"/>
      <family val="2"/>
    </font>
    <font>
      <b/>
      <sz val="12"/>
      <color rgb="FF7030A0"/>
      <name val="Arial"/>
      <family val="2"/>
      <charset val="204"/>
    </font>
    <font>
      <b/>
      <sz val="8"/>
      <color theme="7" tint="-0.249977111117893"/>
      <name val="Arial"/>
      <family val="2"/>
      <charset val="204"/>
    </font>
    <font>
      <b/>
      <sz val="16"/>
      <name val="Arial"/>
      <family val="2"/>
      <charset val="204"/>
    </font>
    <font>
      <b/>
      <sz val="13"/>
      <name val="Arial"/>
      <family val="2"/>
      <charset val="204"/>
    </font>
    <font>
      <sz val="13"/>
      <name val="Arial Cyr"/>
    </font>
    <font>
      <sz val="16"/>
      <name val="Arial Cyr"/>
    </font>
    <font>
      <sz val="14"/>
      <name val="Arial Narrow"/>
      <family val="2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AAF4D6"/>
        <bgColor indexed="64"/>
      </patternFill>
    </fill>
    <fill>
      <patternFill patternType="solid">
        <fgColor rgb="FFC5FFDF"/>
        <bgColor indexed="64"/>
      </patternFill>
    </fill>
    <fill>
      <patternFill patternType="solid">
        <fgColor rgb="FFC1FFD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7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dashed">
        <color indexed="64"/>
      </top>
      <bottom/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</borders>
  <cellStyleXfs count="62">
    <xf numFmtId="0" fontId="0" fillId="0" borderId="0"/>
    <xf numFmtId="167" fontId="6" fillId="0" borderId="0" applyFont="0" applyFill="0" applyBorder="0" applyAlignment="0" applyProtection="0"/>
    <xf numFmtId="169" fontId="1" fillId="0" borderId="0" applyFont="0" applyFill="0" applyBorder="0" applyAlignment="0" applyProtection="0"/>
    <xf numFmtId="40" fontId="8" fillId="0" borderId="0" applyFont="0" applyFill="0" applyBorder="0" applyAlignment="0" applyProtection="0"/>
    <xf numFmtId="164" fontId="6" fillId="0" borderId="0" applyFont="0" applyFill="0" applyBorder="0" applyAlignment="0" applyProtection="0"/>
    <xf numFmtId="170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37" fontId="5" fillId="0" borderId="0"/>
    <xf numFmtId="4" fontId="6" fillId="0" borderId="0" applyFont="0" applyFill="0" applyBorder="0" applyAlignment="0" applyProtection="0"/>
    <xf numFmtId="0" fontId="6" fillId="0" borderId="0"/>
    <xf numFmtId="169" fontId="1" fillId="0" borderId="0" applyFont="0" applyFill="0" applyBorder="0" applyAlignment="0" applyProtection="0"/>
    <xf numFmtId="0" fontId="8" fillId="0" borderId="0"/>
    <xf numFmtId="167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8" fillId="0" borderId="0" applyFont="0" applyFill="0" applyBorder="0" applyAlignment="0" applyProtection="0"/>
    <xf numFmtId="3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74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40" fontId="6" fillId="0" borderId="0" applyFont="0" applyFill="0" applyBorder="0" applyAlignment="0" applyProtection="0"/>
    <xf numFmtId="167" fontId="7" fillId="0" borderId="0" applyFont="0" applyFill="0" applyBorder="0" applyAlignment="0" applyProtection="0"/>
    <xf numFmtId="177" fontId="10" fillId="0" borderId="0"/>
    <xf numFmtId="0" fontId="1" fillId="0" borderId="0"/>
    <xf numFmtId="0" fontId="12" fillId="0" borderId="0"/>
    <xf numFmtId="40" fontId="6" fillId="0" borderId="0" applyFont="0" applyFill="0" applyBorder="0" applyAlignment="0" applyProtection="0"/>
    <xf numFmtId="176" fontId="1" fillId="0" borderId="0" applyFont="0" applyFill="0" applyBorder="0" applyAlignment="0" applyProtection="0"/>
    <xf numFmtId="40" fontId="8" fillId="0" borderId="0" applyFont="0" applyFill="0" applyBorder="0" applyAlignment="0" applyProtection="0"/>
    <xf numFmtId="38" fontId="6" fillId="0" borderId="0" applyFont="0" applyFill="0" applyBorder="0" applyAlignment="0" applyProtection="0"/>
    <xf numFmtId="38" fontId="8" fillId="0" borderId="0" applyFont="0" applyFill="0" applyBorder="0" applyAlignment="0" applyProtection="0"/>
    <xf numFmtId="166" fontId="6" fillId="0" borderId="0" applyFont="0" applyFill="0" applyBorder="0" applyAlignment="0" applyProtection="0"/>
    <xf numFmtId="171" fontId="1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6" fontId="7" fillId="0" borderId="0" applyFont="0" applyFill="0" applyBorder="0" applyAlignment="0" applyProtection="0"/>
    <xf numFmtId="170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65" fontId="6" fillId="0" borderId="0" applyFont="0" applyFill="0" applyBorder="0" applyAlignment="0" applyProtection="0"/>
    <xf numFmtId="170" fontId="1" fillId="0" borderId="0" applyFont="0" applyFill="0" applyBorder="0" applyAlignment="0" applyProtection="0"/>
    <xf numFmtId="40" fontId="8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8" fillId="0" borderId="0" applyFont="0" applyFill="0" applyBorder="0" applyAlignment="0" applyProtection="0"/>
    <xf numFmtId="167" fontId="1" fillId="0" borderId="0" applyFont="0" applyFill="0" applyBorder="0" applyAlignment="0" applyProtection="0"/>
    <xf numFmtId="165" fontId="6" fillId="0" borderId="0" applyFont="0" applyFill="0" applyBorder="0" applyAlignment="0" applyProtection="0"/>
    <xf numFmtId="40" fontId="6" fillId="0" borderId="0" applyFont="0" applyFill="0" applyBorder="0" applyAlignment="0" applyProtection="0"/>
    <xf numFmtId="169" fontId="7" fillId="0" borderId="0" applyFont="0" applyFill="0" applyBorder="0" applyAlignment="0" applyProtection="0"/>
    <xf numFmtId="164" fontId="6" fillId="0" borderId="0" applyFont="0" applyFill="0" applyBorder="0" applyAlignment="0" applyProtection="0"/>
    <xf numFmtId="169" fontId="1" fillId="0" borderId="0" applyFont="0" applyFill="0" applyBorder="0" applyAlignment="0" applyProtection="0"/>
    <xf numFmtId="40" fontId="6" fillId="0" borderId="0" applyFont="0" applyFill="0" applyBorder="0" applyAlignment="0" applyProtection="0"/>
    <xf numFmtId="0" fontId="73" fillId="0" borderId="0"/>
  </cellStyleXfs>
  <cellXfs count="273">
    <xf numFmtId="0" fontId="0" fillId="0" borderId="0" xfId="0"/>
    <xf numFmtId="0" fontId="11" fillId="0" borderId="0" xfId="0" applyFont="1" applyFill="1" applyBorder="1" applyAlignment="1">
      <alignment vertical="center"/>
    </xf>
    <xf numFmtId="0" fontId="13" fillId="0" borderId="0" xfId="0" applyFont="1"/>
    <xf numFmtId="0" fontId="13" fillId="0" borderId="0" xfId="0" applyFont="1" applyProtection="1"/>
    <xf numFmtId="0" fontId="2" fillId="0" borderId="0" xfId="0" applyFont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3" fillId="0" borderId="0" xfId="0" applyFont="1" applyAlignment="1" applyProtection="1">
      <alignment horizontal="center" vertical="center" wrapText="1"/>
    </xf>
    <xf numFmtId="0" fontId="2" fillId="2" borderId="0" xfId="26" applyFont="1" applyFill="1" applyAlignment="1" applyProtection="1">
      <alignment horizontal="center" vertical="center"/>
    </xf>
    <xf numFmtId="0" fontId="2" fillId="0" borderId="0" xfId="26" applyFont="1" applyAlignment="1" applyProtection="1">
      <alignment horizontal="center" vertical="center"/>
    </xf>
    <xf numFmtId="0" fontId="2" fillId="0" borderId="0" xfId="0" applyFont="1" applyProtection="1"/>
    <xf numFmtId="0" fontId="3" fillId="3" borderId="0" xfId="26" applyNumberFormat="1" applyFont="1" applyFill="1" applyAlignment="1" applyProtection="1">
      <alignment horizontal="center" vertical="center"/>
    </xf>
    <xf numFmtId="0" fontId="3" fillId="0" borderId="0" xfId="26" applyNumberFormat="1" applyFont="1" applyFill="1" applyAlignment="1" applyProtection="1">
      <alignment horizontal="center" vertical="center"/>
    </xf>
    <xf numFmtId="0" fontId="2" fillId="2" borderId="0" xfId="26" applyFont="1" applyFill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2" fillId="0" borderId="0" xfId="26" applyFont="1" applyAlignment="1" applyProtection="1">
      <alignment horizontal="center" vertical="center" wrapText="1"/>
    </xf>
    <xf numFmtId="0" fontId="2" fillId="0" borderId="0" xfId="0" applyFont="1" applyAlignment="1" applyProtection="1">
      <alignment wrapText="1"/>
    </xf>
    <xf numFmtId="0" fontId="2" fillId="0" borderId="0" xfId="0" applyFont="1" applyAlignment="1">
      <alignment vertical="center"/>
    </xf>
    <xf numFmtId="0" fontId="2" fillId="2" borderId="0" xfId="0" applyFont="1" applyFill="1" applyAlignment="1" applyProtection="1">
      <alignment horizontal="center" vertical="center"/>
    </xf>
    <xf numFmtId="0" fontId="22" fillId="0" borderId="0" xfId="0" applyFont="1" applyFill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6" fillId="4" borderId="0" xfId="0" applyFont="1" applyFill="1" applyProtection="1"/>
    <xf numFmtId="0" fontId="24" fillId="0" borderId="0" xfId="0" applyFont="1"/>
    <xf numFmtId="0" fontId="27" fillId="0" borderId="2" xfId="0" applyFont="1" applyFill="1" applyBorder="1" applyAlignment="1">
      <alignment horizontal="center" vertical="center"/>
    </xf>
    <xf numFmtId="0" fontId="28" fillId="0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 applyProtection="1">
      <alignment horizontal="center" vertical="center" wrapText="1" shrinkToFit="1"/>
    </xf>
    <xf numFmtId="0" fontId="20" fillId="0" borderId="0" xfId="0" applyFont="1" applyAlignment="1">
      <alignment horizontal="center" vertical="center" wrapText="1"/>
    </xf>
    <xf numFmtId="0" fontId="29" fillId="0" borderId="5" xfId="0" applyFont="1" applyFill="1" applyBorder="1" applyAlignment="1" applyProtection="1">
      <alignment horizontal="center" vertical="center" wrapText="1"/>
      <protection hidden="1"/>
    </xf>
    <xf numFmtId="0" fontId="30" fillId="0" borderId="0" xfId="0" applyFont="1"/>
    <xf numFmtId="9" fontId="31" fillId="6" borderId="1" xfId="26" applyNumberFormat="1" applyFont="1" applyFill="1" applyBorder="1" applyAlignment="1" applyProtection="1">
      <alignment horizontal="center" vertical="center"/>
    </xf>
    <xf numFmtId="0" fontId="35" fillId="0" borderId="0" xfId="0" applyFont="1" applyAlignment="1" applyProtection="1">
      <alignment horizontal="right" vertical="center" indent="1"/>
    </xf>
    <xf numFmtId="182" fontId="17" fillId="0" borderId="0" xfId="0" applyNumberFormat="1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4" fillId="5" borderId="8" xfId="0" applyFont="1" applyFill="1" applyBorder="1" applyAlignment="1" applyProtection="1">
      <alignment horizontal="center" vertical="center" wrapText="1" shrinkToFit="1"/>
      <protection locked="0"/>
    </xf>
    <xf numFmtId="0" fontId="4" fillId="7" borderId="9" xfId="0" applyFont="1" applyFill="1" applyBorder="1" applyAlignment="1" applyProtection="1">
      <alignment horizontal="center" vertical="center" wrapText="1" shrinkToFit="1"/>
      <protection locked="0"/>
    </xf>
    <xf numFmtId="179" fontId="4" fillId="7" borderId="10" xfId="0" applyNumberFormat="1" applyFont="1" applyFill="1" applyBorder="1" applyAlignment="1" applyProtection="1">
      <alignment horizontal="center" vertical="center" wrapText="1" shrinkToFit="1"/>
      <protection locked="0"/>
    </xf>
    <xf numFmtId="0" fontId="4" fillId="7" borderId="8" xfId="0" applyFont="1" applyFill="1" applyBorder="1" applyAlignment="1" applyProtection="1">
      <alignment horizontal="center" vertical="center" wrapText="1" shrinkToFit="1"/>
      <protection locked="0"/>
    </xf>
    <xf numFmtId="0" fontId="32" fillId="0" borderId="11" xfId="0" applyFont="1" applyBorder="1" applyAlignment="1" applyProtection="1">
      <alignment horizontal="right" vertical="center" indent="1"/>
    </xf>
    <xf numFmtId="0" fontId="13" fillId="10" borderId="12" xfId="0" applyFont="1" applyFill="1" applyBorder="1" applyAlignment="1" applyProtection="1">
      <alignment horizontal="center" vertical="center"/>
    </xf>
    <xf numFmtId="0" fontId="13" fillId="10" borderId="13" xfId="0" quotePrefix="1" applyFont="1" applyFill="1" applyBorder="1" applyAlignment="1" applyProtection="1">
      <alignment horizontal="center" vertical="center"/>
    </xf>
    <xf numFmtId="0" fontId="64" fillId="11" borderId="14" xfId="0" applyFont="1" applyFill="1" applyBorder="1" applyAlignment="1" applyProtection="1">
      <alignment horizontal="center" vertical="center"/>
    </xf>
    <xf numFmtId="0" fontId="64" fillId="6" borderId="15" xfId="0" applyFont="1" applyFill="1" applyBorder="1" applyAlignment="1" applyProtection="1">
      <alignment horizontal="center" vertical="center"/>
    </xf>
    <xf numFmtId="0" fontId="32" fillId="0" borderId="18" xfId="0" applyFont="1" applyBorder="1" applyAlignment="1" applyProtection="1">
      <alignment horizontal="right" vertical="center" indent="1"/>
    </xf>
    <xf numFmtId="0" fontId="65" fillId="11" borderId="14" xfId="0" applyFont="1" applyFill="1" applyBorder="1" applyAlignment="1" applyProtection="1">
      <alignment horizontal="center" vertical="center"/>
    </xf>
    <xf numFmtId="0" fontId="66" fillId="6" borderId="14" xfId="0" applyFont="1" applyFill="1" applyBorder="1" applyAlignment="1" applyProtection="1">
      <alignment horizontal="center" vertical="center"/>
    </xf>
    <xf numFmtId="0" fontId="64" fillId="6" borderId="14" xfId="0" applyFont="1" applyFill="1" applyBorder="1" applyAlignment="1" applyProtection="1">
      <alignment horizontal="center" vertical="center"/>
    </xf>
    <xf numFmtId="0" fontId="67" fillId="0" borderId="1" xfId="0" applyFont="1" applyBorder="1" applyAlignment="1" applyProtection="1">
      <alignment horizontal="center" vertical="center"/>
    </xf>
    <xf numFmtId="0" fontId="68" fillId="11" borderId="14" xfId="0" applyFont="1" applyFill="1" applyBorder="1" applyAlignment="1" applyProtection="1">
      <alignment horizontal="center" vertical="center"/>
    </xf>
    <xf numFmtId="0" fontId="64" fillId="11" borderId="1" xfId="0" applyFont="1" applyFill="1" applyBorder="1" applyAlignment="1" applyProtection="1">
      <alignment horizontal="center" vertical="center"/>
    </xf>
    <xf numFmtId="14" fontId="13" fillId="10" borderId="13" xfId="0" applyNumberFormat="1" applyFont="1" applyFill="1" applyBorder="1" applyAlignment="1" applyProtection="1">
      <alignment horizontal="center" vertical="center"/>
    </xf>
    <xf numFmtId="0" fontId="40" fillId="4" borderId="0" xfId="0" applyFont="1" applyFill="1" applyAlignment="1" applyProtection="1">
      <alignment horizontal="center" vertical="center"/>
      <protection hidden="1"/>
    </xf>
    <xf numFmtId="0" fontId="40" fillId="4" borderId="19" xfId="0" applyFont="1" applyFill="1" applyBorder="1" applyAlignment="1" applyProtection="1">
      <alignment horizontal="center" vertical="center"/>
      <protection hidden="1"/>
    </xf>
    <xf numFmtId="0" fontId="13" fillId="0" borderId="0" xfId="27" applyFont="1"/>
    <xf numFmtId="0" fontId="13" fillId="0" borderId="0" xfId="27" applyFont="1" applyProtection="1"/>
    <xf numFmtId="0" fontId="42" fillId="0" borderId="0" xfId="27" applyFont="1" applyAlignment="1" applyProtection="1">
      <alignment horizontal="center" vertical="center"/>
    </xf>
    <xf numFmtId="0" fontId="42" fillId="0" borderId="0" xfId="27" applyFont="1" applyAlignment="1" applyProtection="1">
      <alignment horizontal="center"/>
    </xf>
    <xf numFmtId="0" fontId="43" fillId="0" borderId="0" xfId="37" applyFont="1" applyFill="1" applyAlignment="1" applyProtection="1">
      <alignment vertical="center"/>
    </xf>
    <xf numFmtId="0" fontId="44" fillId="0" borderId="0" xfId="37" applyFont="1" applyFill="1" applyAlignment="1" applyProtection="1">
      <alignment horizontal="center" vertical="center"/>
    </xf>
    <xf numFmtId="0" fontId="43" fillId="0" borderId="0" xfId="37" applyFont="1" applyFill="1" applyAlignment="1" applyProtection="1">
      <alignment horizontal="center" vertical="center"/>
    </xf>
    <xf numFmtId="0" fontId="1" fillId="0" borderId="0" xfId="37" applyFill="1"/>
    <xf numFmtId="0" fontId="1" fillId="0" borderId="0" xfId="37" applyFont="1" applyFill="1"/>
    <xf numFmtId="0" fontId="42" fillId="0" borderId="0" xfId="27" applyFont="1" applyAlignment="1">
      <alignment horizontal="center" vertical="center"/>
    </xf>
    <xf numFmtId="0" fontId="42" fillId="0" borderId="0" xfId="27" applyFont="1" applyAlignment="1">
      <alignment horizontal="center"/>
    </xf>
    <xf numFmtId="0" fontId="13" fillId="0" borderId="0" xfId="27" applyFont="1" applyProtection="1">
      <protection locked="0"/>
    </xf>
    <xf numFmtId="0" fontId="43" fillId="0" borderId="0" xfId="37" applyFont="1" applyFill="1" applyAlignment="1" applyProtection="1">
      <alignment vertical="center"/>
      <protection locked="0"/>
    </xf>
    <xf numFmtId="0" fontId="43" fillId="0" borderId="0" xfId="37" applyFont="1" applyFill="1" applyBorder="1" applyAlignment="1" applyProtection="1">
      <alignment vertical="center"/>
      <protection locked="0"/>
    </xf>
    <xf numFmtId="0" fontId="13" fillId="0" borderId="0" xfId="37" applyNumberFormat="1" applyFont="1" applyFill="1" applyBorder="1" applyAlignment="1" applyProtection="1">
      <alignment horizontal="left" vertical="top" wrapText="1"/>
      <protection locked="0"/>
    </xf>
    <xf numFmtId="0" fontId="42" fillId="0" borderId="0" xfId="37" applyNumberFormat="1" applyFont="1" applyFill="1" applyBorder="1" applyAlignment="1" applyProtection="1">
      <alignment horizontal="center" vertical="center" wrapText="1"/>
      <protection locked="0"/>
    </xf>
    <xf numFmtId="0" fontId="42" fillId="0" borderId="0" xfId="27" applyFont="1" applyAlignment="1">
      <alignment horizontal="left"/>
    </xf>
    <xf numFmtId="0" fontId="13" fillId="0" borderId="0" xfId="37" applyFont="1" applyProtection="1">
      <protection locked="0"/>
    </xf>
    <xf numFmtId="0" fontId="43" fillId="0" borderId="0" xfId="37" applyFont="1" applyFill="1" applyBorder="1" applyAlignment="1" applyProtection="1">
      <alignment vertical="center"/>
    </xf>
    <xf numFmtId="0" fontId="13" fillId="0" borderId="0" xfId="37" applyFont="1" applyFill="1" applyBorder="1" applyAlignment="1" applyProtection="1">
      <alignment horizontal="center"/>
    </xf>
    <xf numFmtId="10" fontId="13" fillId="0" borderId="0" xfId="27" applyNumberFormat="1" applyFont="1" applyFill="1" applyAlignment="1">
      <alignment horizontal="center"/>
    </xf>
    <xf numFmtId="0" fontId="42" fillId="0" borderId="0" xfId="27" applyFont="1" applyFill="1" applyAlignment="1">
      <alignment horizontal="left"/>
    </xf>
    <xf numFmtId="0" fontId="42" fillId="0" borderId="0" xfId="27" applyFont="1" applyAlignment="1"/>
    <xf numFmtId="10" fontId="13" fillId="0" borderId="0" xfId="27" applyNumberFormat="1" applyFont="1" applyFill="1" applyBorder="1" applyAlignment="1">
      <alignment horizontal="center"/>
    </xf>
    <xf numFmtId="0" fontId="42" fillId="0" borderId="0" xfId="27" applyFont="1" applyFill="1" applyBorder="1" applyAlignment="1">
      <alignment horizontal="left"/>
    </xf>
    <xf numFmtId="0" fontId="13" fillId="0" borderId="0" xfId="27" applyFont="1" applyBorder="1"/>
    <xf numFmtId="0" fontId="2" fillId="0" borderId="0" xfId="37" applyFont="1" applyFill="1" applyBorder="1" applyAlignment="1" applyProtection="1">
      <alignment horizontal="center"/>
    </xf>
    <xf numFmtId="0" fontId="17" fillId="0" borderId="22" xfId="27" applyFont="1" applyBorder="1" applyAlignment="1">
      <alignment horizontal="center" vertical="center" wrapText="1"/>
    </xf>
    <xf numFmtId="0" fontId="17" fillId="0" borderId="26" xfId="27" applyFont="1" applyBorder="1" applyAlignment="1">
      <alignment horizontal="center" vertical="center" wrapText="1"/>
    </xf>
    <xf numFmtId="0" fontId="47" fillId="0" borderId="0" xfId="37" applyFont="1" applyFill="1" applyAlignment="1" applyProtection="1">
      <alignment horizontal="center"/>
    </xf>
    <xf numFmtId="0" fontId="18" fillId="0" borderId="26" xfId="27" applyFont="1" applyBorder="1" applyAlignment="1" applyProtection="1">
      <alignment horizontal="center" vertical="center" wrapText="1"/>
    </xf>
    <xf numFmtId="0" fontId="13" fillId="0" borderId="0" xfId="27" applyFont="1" applyBorder="1" applyProtection="1"/>
    <xf numFmtId="0" fontId="42" fillId="0" borderId="0" xfId="27" applyFont="1" applyBorder="1" applyAlignment="1" applyProtection="1">
      <alignment horizontal="center" vertical="center"/>
    </xf>
    <xf numFmtId="0" fontId="42" fillId="0" borderId="0" xfId="27" applyFont="1" applyBorder="1" applyAlignment="1" applyProtection="1">
      <alignment horizontal="center"/>
    </xf>
    <xf numFmtId="0" fontId="2" fillId="0" borderId="0" xfId="27" applyFont="1" applyFill="1" applyBorder="1" applyAlignment="1"/>
    <xf numFmtId="0" fontId="17" fillId="0" borderId="26" xfId="37" applyFont="1" applyFill="1" applyBorder="1" applyAlignment="1" applyProtection="1">
      <alignment horizontal="center" vertical="center" wrapText="1"/>
    </xf>
    <xf numFmtId="0" fontId="48" fillId="0" borderId="0" xfId="37" applyFont="1" applyFill="1" applyBorder="1" applyAlignment="1" applyProtection="1">
      <alignment horizontal="center"/>
    </xf>
    <xf numFmtId="0" fontId="47" fillId="13" borderId="30" xfId="37" applyFont="1" applyFill="1" applyBorder="1" applyAlignment="1" applyProtection="1">
      <alignment horizontal="center" vertical="center"/>
    </xf>
    <xf numFmtId="0" fontId="18" fillId="0" borderId="26" xfId="37" applyFont="1" applyFill="1" applyBorder="1" applyAlignment="1" applyProtection="1">
      <alignment horizontal="center" vertical="center" wrapText="1"/>
    </xf>
    <xf numFmtId="49" fontId="50" fillId="0" borderId="0" xfId="36" applyNumberFormat="1" applyFont="1" applyFill="1" applyAlignment="1" applyProtection="1">
      <alignment horizontal="center" wrapText="1"/>
      <protection locked="0"/>
    </xf>
    <xf numFmtId="49" fontId="51" fillId="13" borderId="30" xfId="36" applyNumberFormat="1" applyFont="1" applyFill="1" applyBorder="1" applyAlignment="1" applyProtection="1">
      <alignment horizontal="center" vertical="center" wrapText="1"/>
      <protection locked="0"/>
    </xf>
    <xf numFmtId="0" fontId="17" fillId="0" borderId="26" xfId="27" applyFont="1" applyBorder="1" applyAlignment="1">
      <alignment vertical="center" wrapText="1"/>
    </xf>
    <xf numFmtId="0" fontId="68" fillId="11" borderId="17" xfId="37" applyFont="1" applyFill="1" applyBorder="1" applyAlignment="1" applyProtection="1">
      <alignment horizontal="center" vertical="center"/>
    </xf>
    <xf numFmtId="0" fontId="17" fillId="0" borderId="33" xfId="27" applyFont="1" applyBorder="1" applyAlignment="1">
      <alignment horizontal="center" vertical="center" wrapText="1"/>
    </xf>
    <xf numFmtId="0" fontId="18" fillId="13" borderId="19" xfId="37" applyFont="1" applyFill="1" applyBorder="1" applyAlignment="1" applyProtection="1">
      <alignment horizontal="center" vertical="center" wrapText="1"/>
    </xf>
    <xf numFmtId="49" fontId="50" fillId="0" borderId="0" xfId="36" applyNumberFormat="1" applyFont="1" applyFill="1" applyAlignment="1" applyProtection="1">
      <alignment horizontal="center"/>
      <protection locked="0"/>
    </xf>
    <xf numFmtId="49" fontId="50" fillId="13" borderId="30" xfId="36" applyNumberFormat="1" applyFont="1" applyFill="1" applyBorder="1" applyAlignment="1" applyProtection="1">
      <alignment horizontal="center" vertical="center"/>
      <protection locked="0"/>
    </xf>
    <xf numFmtId="0" fontId="13" fillId="0" borderId="0" xfId="37" applyFont="1" applyProtection="1"/>
    <xf numFmtId="0" fontId="42" fillId="0" borderId="0" xfId="37" applyFont="1" applyFill="1" applyBorder="1" applyAlignment="1" applyProtection="1">
      <alignment horizontal="center" vertical="center"/>
    </xf>
    <xf numFmtId="0" fontId="2" fillId="13" borderId="30" xfId="27" applyFont="1" applyFill="1" applyBorder="1" applyAlignment="1">
      <alignment vertical="center"/>
    </xf>
    <xf numFmtId="0" fontId="52" fillId="0" borderId="26" xfId="27" applyFont="1" applyBorder="1" applyAlignment="1">
      <alignment vertical="center" wrapText="1"/>
    </xf>
    <xf numFmtId="181" fontId="3" fillId="0" borderId="0" xfId="37" applyNumberFormat="1" applyFont="1" applyFill="1" applyBorder="1" applyAlignment="1" applyProtection="1">
      <alignment horizontal="center"/>
      <protection locked="0"/>
    </xf>
    <xf numFmtId="181" fontId="2" fillId="13" borderId="30" xfId="37" applyNumberFormat="1" applyFont="1" applyFill="1" applyBorder="1" applyAlignment="1" applyProtection="1">
      <alignment horizontal="center" vertical="center"/>
      <protection locked="0"/>
    </xf>
    <xf numFmtId="49" fontId="17" fillId="0" borderId="26" xfId="37" applyNumberFormat="1" applyFont="1" applyFill="1" applyBorder="1" applyAlignment="1" applyProtection="1">
      <alignment horizontal="left" vertical="center"/>
      <protection locked="0"/>
    </xf>
    <xf numFmtId="0" fontId="52" fillId="0" borderId="26" xfId="37" applyFont="1" applyFill="1" applyBorder="1" applyAlignment="1" applyProtection="1">
      <alignment vertical="center" wrapText="1"/>
    </xf>
    <xf numFmtId="49" fontId="17" fillId="0" borderId="26" xfId="37" applyNumberFormat="1" applyFont="1" applyFill="1" applyBorder="1" applyAlignment="1" applyProtection="1">
      <alignment horizontal="center" vertical="center" wrapText="1"/>
      <protection locked="0"/>
    </xf>
    <xf numFmtId="49" fontId="3" fillId="0" borderId="0" xfId="37" applyNumberFormat="1" applyFont="1" applyFill="1" applyBorder="1" applyAlignment="1" applyProtection="1">
      <alignment horizontal="center"/>
      <protection locked="0"/>
    </xf>
    <xf numFmtId="0" fontId="18" fillId="0" borderId="9" xfId="37" applyFont="1" applyFill="1" applyBorder="1" applyAlignment="1" applyProtection="1">
      <alignment horizontal="center" vertical="center" wrapText="1"/>
    </xf>
    <xf numFmtId="181" fontId="42" fillId="0" borderId="0" xfId="37" applyNumberFormat="1" applyFont="1" applyFill="1" applyBorder="1" applyAlignment="1" applyProtection="1">
      <alignment horizontal="center" vertical="center"/>
    </xf>
    <xf numFmtId="0" fontId="18" fillId="0" borderId="4" xfId="37" applyFont="1" applyFill="1" applyBorder="1" applyAlignment="1" applyProtection="1">
      <alignment horizontal="center" vertical="center" wrapText="1"/>
    </xf>
    <xf numFmtId="0" fontId="17" fillId="0" borderId="34" xfId="37" applyFont="1" applyFill="1" applyBorder="1" applyAlignment="1" applyProtection="1">
      <alignment horizontal="center" vertical="center" wrapText="1"/>
    </xf>
    <xf numFmtId="180" fontId="3" fillId="0" borderId="0" xfId="37" applyNumberFormat="1" applyFont="1" applyFill="1" applyBorder="1" applyAlignment="1" applyProtection="1">
      <alignment horizontal="center"/>
      <protection locked="0"/>
    </xf>
    <xf numFmtId="0" fontId="18" fillId="0" borderId="35" xfId="37" applyFont="1" applyFill="1" applyBorder="1" applyAlignment="1" applyProtection="1">
      <alignment horizontal="center" vertical="center" wrapText="1"/>
    </xf>
    <xf numFmtId="0" fontId="14" fillId="0" borderId="0" xfId="37" applyFont="1" applyFill="1" applyBorder="1" applyAlignment="1" applyProtection="1">
      <alignment horizontal="center" vertical="center"/>
    </xf>
    <xf numFmtId="0" fontId="53" fillId="0" borderId="0" xfId="37" applyFont="1" applyAlignment="1">
      <alignment horizontal="center" vertical="center" wrapText="1"/>
    </xf>
    <xf numFmtId="0" fontId="54" fillId="0" borderId="0" xfId="37" applyFont="1" applyFill="1" applyBorder="1" applyAlignment="1" applyProtection="1">
      <alignment vertical="center"/>
    </xf>
    <xf numFmtId="0" fontId="15" fillId="0" borderId="0" xfId="37" applyFont="1" applyAlignment="1">
      <alignment horizontal="center" vertical="center" wrapText="1"/>
    </xf>
    <xf numFmtId="0" fontId="13" fillId="0" borderId="0" xfId="37" applyFont="1"/>
    <xf numFmtId="0" fontId="1" fillId="0" borderId="0" xfId="37" applyBorder="1" applyAlignment="1">
      <alignment horizontal="left" vertical="center"/>
    </xf>
    <xf numFmtId="0" fontId="61" fillId="0" borderId="0" xfId="0" applyFont="1" applyAlignment="1">
      <alignment horizontal="left"/>
    </xf>
    <xf numFmtId="0" fontId="61" fillId="0" borderId="0" xfId="0" applyFont="1" applyAlignment="1">
      <alignment horizontal="center" vertical="center"/>
    </xf>
    <xf numFmtId="0" fontId="61" fillId="0" borderId="37" xfId="0" applyFont="1" applyBorder="1" applyAlignment="1">
      <alignment horizontal="center" vertical="center"/>
    </xf>
    <xf numFmtId="0" fontId="62" fillId="0" borderId="0" xfId="27" applyFont="1" applyAlignment="1">
      <alignment horizontal="center"/>
    </xf>
    <xf numFmtId="0" fontId="61" fillId="0" borderId="0" xfId="0" applyFont="1" applyAlignment="1">
      <alignment horizontal="center"/>
    </xf>
    <xf numFmtId="0" fontId="62" fillId="0" borderId="0" xfId="27" applyFont="1"/>
    <xf numFmtId="0" fontId="0" fillId="0" borderId="0" xfId="0" applyAlignment="1">
      <alignment horizontal="center" vertical="center"/>
    </xf>
    <xf numFmtId="0" fontId="13" fillId="0" borderId="0" xfId="37" applyFont="1" applyBorder="1" applyAlignment="1" applyProtection="1">
      <alignment horizontal="left" vertical="center"/>
      <protection locked="0"/>
    </xf>
    <xf numFmtId="0" fontId="44" fillId="0" borderId="38" xfId="37" applyFont="1" applyFill="1" applyBorder="1" applyAlignment="1" applyProtection="1">
      <alignment horizontal="center" vertical="center"/>
    </xf>
    <xf numFmtId="0" fontId="44" fillId="0" borderId="39" xfId="37" applyFont="1" applyFill="1" applyBorder="1" applyAlignment="1" applyProtection="1">
      <alignment horizontal="center" vertical="center"/>
    </xf>
    <xf numFmtId="0" fontId="42" fillId="0" borderId="39" xfId="27" applyFont="1" applyBorder="1" applyAlignment="1">
      <alignment horizontal="center"/>
    </xf>
    <xf numFmtId="0" fontId="13" fillId="0" borderId="40" xfId="37" applyNumberFormat="1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Protection="1"/>
    <xf numFmtId="0" fontId="0" fillId="0" borderId="0" xfId="0" applyFill="1" applyAlignment="1">
      <alignment vertical="center"/>
    </xf>
    <xf numFmtId="0" fontId="2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wrapText="1"/>
    </xf>
    <xf numFmtId="0" fontId="69" fillId="0" borderId="9" xfId="0" applyFont="1" applyFill="1" applyBorder="1" applyAlignment="1" applyProtection="1">
      <alignment horizontal="left" vertical="center" wrapText="1"/>
    </xf>
    <xf numFmtId="0" fontId="40" fillId="4" borderId="41" xfId="0" applyFont="1" applyFill="1" applyBorder="1" applyAlignment="1" applyProtection="1">
      <alignment horizontal="center" vertical="center"/>
      <protection hidden="1"/>
    </xf>
    <xf numFmtId="0" fontId="69" fillId="0" borderId="4" xfId="0" applyFont="1" applyFill="1" applyBorder="1" applyAlignment="1" applyProtection="1">
      <alignment horizontal="left" vertical="center" wrapText="1"/>
    </xf>
    <xf numFmtId="0" fontId="69" fillId="0" borderId="42" xfId="0" applyFont="1" applyFill="1" applyBorder="1" applyAlignment="1" applyProtection="1">
      <alignment horizontal="justify" vertical="center" wrapText="1"/>
    </xf>
    <xf numFmtId="0" fontId="69" fillId="13" borderId="42" xfId="0" applyFont="1" applyFill="1" applyBorder="1" applyAlignment="1" applyProtection="1">
      <alignment horizontal="justify" vertical="center" wrapText="1"/>
    </xf>
    <xf numFmtId="0" fontId="69" fillId="0" borderId="43" xfId="37" applyFont="1" applyFill="1" applyBorder="1" applyAlignment="1">
      <alignment vertical="center" wrapText="1"/>
    </xf>
    <xf numFmtId="0" fontId="69" fillId="0" borderId="43" xfId="37" applyFont="1" applyBorder="1" applyAlignment="1" applyProtection="1">
      <alignment vertical="center" wrapText="1"/>
    </xf>
    <xf numFmtId="0" fontId="69" fillId="0" borderId="4" xfId="37" applyFont="1" applyFill="1" applyBorder="1" applyAlignment="1">
      <alignment vertical="center" wrapText="1"/>
    </xf>
    <xf numFmtId="0" fontId="69" fillId="0" borderId="4" xfId="37" applyFont="1" applyFill="1" applyBorder="1" applyAlignment="1">
      <alignment horizontal="left" vertical="center" wrapText="1"/>
    </xf>
    <xf numFmtId="0" fontId="69" fillId="0" borderId="4" xfId="37" applyFont="1" applyFill="1" applyBorder="1" applyAlignment="1">
      <alignment vertical="center"/>
    </xf>
    <xf numFmtId="0" fontId="67" fillId="6" borderId="14" xfId="0" applyFont="1" applyFill="1" applyBorder="1" applyAlignment="1" applyProtection="1">
      <alignment horizontal="center" vertical="center"/>
    </xf>
    <xf numFmtId="0" fontId="14" fillId="0" borderId="44" xfId="0" applyFont="1" applyFill="1" applyBorder="1" applyAlignment="1" applyProtection="1">
      <alignment horizontal="right" vertical="center"/>
    </xf>
    <xf numFmtId="0" fontId="69" fillId="13" borderId="4" xfId="0" applyFont="1" applyFill="1" applyBorder="1" applyAlignment="1" applyProtection="1">
      <alignment horizontal="left" vertical="center" wrapText="1"/>
    </xf>
    <xf numFmtId="0" fontId="69" fillId="0" borderId="43" xfId="37" applyFont="1" applyBorder="1" applyAlignment="1" applyProtection="1">
      <alignment vertical="center"/>
    </xf>
    <xf numFmtId="0" fontId="69" fillId="0" borderId="43" xfId="37" applyFont="1" applyFill="1" applyBorder="1" applyAlignment="1">
      <alignment vertical="center"/>
    </xf>
    <xf numFmtId="0" fontId="13" fillId="0" borderId="44" xfId="0" applyFont="1" applyBorder="1" applyAlignment="1">
      <alignment vertical="center"/>
    </xf>
    <xf numFmtId="0" fontId="64" fillId="6" borderId="46" xfId="0" applyFont="1" applyFill="1" applyBorder="1" applyAlignment="1" applyProtection="1">
      <alignment horizontal="center" vertical="center"/>
    </xf>
    <xf numFmtId="0" fontId="14" fillId="0" borderId="44" xfId="0" applyFont="1" applyFill="1" applyBorder="1" applyAlignment="1" applyProtection="1">
      <alignment vertical="center"/>
    </xf>
    <xf numFmtId="0" fontId="13" fillId="0" borderId="44" xfId="0" applyFont="1" applyBorder="1" applyAlignment="1" applyProtection="1">
      <alignment vertical="center"/>
    </xf>
    <xf numFmtId="0" fontId="39" fillId="12" borderId="47" xfId="26" applyFont="1" applyFill="1" applyBorder="1" applyAlignment="1" applyProtection="1">
      <alignment horizontal="center" vertical="center"/>
      <protection locked="0"/>
    </xf>
    <xf numFmtId="0" fontId="39" fillId="12" borderId="48" xfId="26" applyFont="1" applyFill="1" applyBorder="1" applyAlignment="1" applyProtection="1">
      <alignment horizontal="center" vertical="center"/>
      <protection locked="0"/>
    </xf>
    <xf numFmtId="9" fontId="31" fillId="11" borderId="1" xfId="26" applyNumberFormat="1" applyFont="1" applyFill="1" applyBorder="1" applyAlignment="1" applyProtection="1">
      <alignment horizontal="center" vertical="center"/>
    </xf>
    <xf numFmtId="0" fontId="14" fillId="0" borderId="50" xfId="0" applyFont="1" applyFill="1" applyBorder="1" applyAlignment="1" applyProtection="1">
      <alignment horizontal="center" vertical="center"/>
    </xf>
    <xf numFmtId="0" fontId="13" fillId="0" borderId="50" xfId="0" applyFont="1" applyBorder="1" applyAlignment="1" applyProtection="1">
      <alignment horizontal="center" vertical="center"/>
    </xf>
    <xf numFmtId="0" fontId="13" fillId="0" borderId="50" xfId="0" applyFont="1" applyBorder="1" applyAlignment="1" applyProtection="1">
      <alignment vertical="center"/>
    </xf>
    <xf numFmtId="0" fontId="69" fillId="0" borderId="51" xfId="0" applyFont="1" applyFill="1" applyBorder="1" applyAlignment="1" applyProtection="1">
      <alignment horizontal="left" vertical="center" wrapText="1"/>
    </xf>
    <xf numFmtId="0" fontId="3" fillId="3" borderId="52" xfId="26" applyNumberFormat="1" applyFont="1" applyFill="1" applyBorder="1" applyAlignment="1" applyProtection="1">
      <alignment horizontal="center" vertical="center"/>
    </xf>
    <xf numFmtId="0" fontId="69" fillId="0" borderId="53" xfId="37" applyFont="1" applyFill="1" applyBorder="1" applyAlignment="1">
      <alignment vertical="center" wrapText="1"/>
    </xf>
    <xf numFmtId="0" fontId="69" fillId="0" borderId="53" xfId="0" applyFont="1" applyFill="1" applyBorder="1" applyAlignment="1" applyProtection="1">
      <alignment horizontal="justify" vertical="center" wrapText="1"/>
    </xf>
    <xf numFmtId="0" fontId="39" fillId="12" borderId="49" xfId="26" applyFont="1" applyFill="1" applyBorder="1" applyAlignment="1" applyProtection="1">
      <alignment horizontal="center" vertical="center"/>
      <protection locked="0"/>
    </xf>
    <xf numFmtId="0" fontId="33" fillId="14" borderId="4" xfId="0" applyFont="1" applyFill="1" applyBorder="1" applyAlignment="1" applyProtection="1">
      <alignment horizontal="center" vertical="center" wrapText="1"/>
    </xf>
    <xf numFmtId="0" fontId="67" fillId="0" borderId="11" xfId="0" applyFont="1" applyBorder="1" applyAlignment="1" applyProtection="1">
      <alignment horizontal="right" vertical="center" indent="1"/>
    </xf>
    <xf numFmtId="14" fontId="13" fillId="15" borderId="54" xfId="37" applyNumberFormat="1" applyFont="1" applyFill="1" applyBorder="1" applyAlignment="1" applyProtection="1">
      <alignment horizontal="center" vertical="center"/>
    </xf>
    <xf numFmtId="49" fontId="2" fillId="15" borderId="55" xfId="37" applyNumberFormat="1" applyFont="1" applyFill="1" applyBorder="1" applyAlignment="1" applyProtection="1">
      <alignment horizontal="center" vertical="center"/>
      <protection locked="0"/>
    </xf>
    <xf numFmtId="49" fontId="2" fillId="15" borderId="56" xfId="0" applyNumberFormat="1" applyFont="1" applyFill="1" applyBorder="1" applyAlignment="1" applyProtection="1">
      <alignment horizontal="center" vertical="center"/>
      <protection locked="0"/>
    </xf>
    <xf numFmtId="49" fontId="2" fillId="15" borderId="30" xfId="0" applyNumberFormat="1" applyFont="1" applyFill="1" applyBorder="1" applyAlignment="1" applyProtection="1">
      <alignment horizontal="center" vertical="center"/>
      <protection locked="0"/>
    </xf>
    <xf numFmtId="181" fontId="2" fillId="15" borderId="30" xfId="0" applyNumberFormat="1" applyFont="1" applyFill="1" applyBorder="1" applyAlignment="1" applyProtection="1">
      <alignment horizontal="center" vertical="center"/>
      <protection locked="0"/>
    </xf>
    <xf numFmtId="183" fontId="2" fillId="15" borderId="57" xfId="37" applyNumberFormat="1" applyFont="1" applyFill="1" applyBorder="1" applyAlignment="1" applyProtection="1">
      <alignment horizontal="center" vertical="center"/>
      <protection locked="0"/>
    </xf>
    <xf numFmtId="183" fontId="2" fillId="15" borderId="55" xfId="37" applyNumberFormat="1" applyFont="1" applyFill="1" applyBorder="1" applyAlignment="1" applyProtection="1">
      <alignment horizontal="center" vertical="center"/>
      <protection locked="0"/>
    </xf>
    <xf numFmtId="183" fontId="2" fillId="15" borderId="41" xfId="37" applyNumberFormat="1" applyFont="1" applyFill="1" applyBorder="1" applyAlignment="1" applyProtection="1">
      <alignment horizontal="center" vertical="center"/>
      <protection locked="0"/>
    </xf>
    <xf numFmtId="0" fontId="2" fillId="15" borderId="30" xfId="37" applyNumberFormat="1" applyFont="1" applyFill="1" applyBorder="1" applyAlignment="1" applyProtection="1">
      <alignment horizontal="center" vertical="center"/>
      <protection locked="0"/>
    </xf>
    <xf numFmtId="0" fontId="47" fillId="15" borderId="30" xfId="37" applyFont="1" applyFill="1" applyBorder="1" applyAlignment="1" applyProtection="1">
      <alignment horizontal="center" vertical="center"/>
    </xf>
    <xf numFmtId="0" fontId="2" fillId="15" borderId="30" xfId="37" applyFont="1" applyFill="1" applyBorder="1" applyAlignment="1" applyProtection="1">
      <alignment horizontal="center" vertical="center"/>
    </xf>
    <xf numFmtId="0" fontId="2" fillId="15" borderId="58" xfId="37" applyFont="1" applyFill="1" applyBorder="1" applyAlignment="1" applyProtection="1">
      <alignment horizontal="center" vertical="center"/>
    </xf>
    <xf numFmtId="49" fontId="19" fillId="15" borderId="59" xfId="36" applyNumberFormat="1" applyFill="1" applyBorder="1" applyAlignment="1" applyProtection="1">
      <alignment horizontal="center" vertical="center"/>
      <protection locked="0"/>
    </xf>
    <xf numFmtId="49" fontId="19" fillId="15" borderId="60" xfId="36" applyNumberFormat="1" applyFill="1" applyBorder="1" applyAlignment="1" applyProtection="1">
      <alignment horizontal="center" vertical="center"/>
      <protection locked="0"/>
    </xf>
    <xf numFmtId="0" fontId="47" fillId="15" borderId="30" xfId="0" applyFont="1" applyFill="1" applyBorder="1" applyAlignment="1" applyProtection="1">
      <alignment horizontal="center" vertical="center"/>
    </xf>
    <xf numFmtId="0" fontId="2" fillId="15" borderId="30" xfId="27" applyFont="1" applyFill="1" applyBorder="1" applyAlignment="1">
      <alignment horizontal="center" vertical="center"/>
    </xf>
    <xf numFmtId="0" fontId="70" fillId="15" borderId="30" xfId="27" applyFont="1" applyFill="1" applyBorder="1" applyAlignment="1">
      <alignment horizontal="center" vertical="center"/>
    </xf>
    <xf numFmtId="0" fontId="13" fillId="0" borderId="0" xfId="0" applyFont="1" applyFill="1" applyAlignment="1" applyProtection="1">
      <alignment wrapText="1"/>
    </xf>
    <xf numFmtId="0" fontId="73" fillId="0" borderId="0" xfId="61" applyAlignment="1">
      <alignment vertical="center"/>
    </xf>
    <xf numFmtId="0" fontId="74" fillId="0" borderId="0" xfId="37" applyFont="1" applyFill="1" applyAlignment="1">
      <alignment vertical="top" wrapText="1"/>
    </xf>
    <xf numFmtId="0" fontId="1" fillId="0" borderId="0" xfId="37"/>
    <xf numFmtId="0" fontId="46" fillId="0" borderId="0" xfId="37" applyFont="1" applyFill="1" applyAlignment="1">
      <alignment horizontal="left" vertical="top"/>
    </xf>
    <xf numFmtId="0" fontId="75" fillId="0" borderId="0" xfId="0" applyFont="1"/>
    <xf numFmtId="0" fontId="69" fillId="0" borderId="35" xfId="0" applyFont="1" applyFill="1" applyBorder="1" applyAlignment="1" applyProtection="1">
      <alignment horizontal="justify" vertical="center" wrapText="1"/>
    </xf>
    <xf numFmtId="172" fontId="21" fillId="16" borderId="6" xfId="0" applyNumberFormat="1" applyFont="1" applyFill="1" applyBorder="1" applyAlignment="1" applyProtection="1">
      <alignment horizontal="center" vertical="center"/>
    </xf>
    <xf numFmtId="0" fontId="76" fillId="12" borderId="16" xfId="0" applyFont="1" applyFill="1" applyBorder="1" applyAlignment="1" applyProtection="1">
      <alignment horizontal="center" vertical="center" wrapText="1"/>
    </xf>
    <xf numFmtId="172" fontId="46" fillId="18" borderId="32" xfId="27" applyNumberFormat="1" applyFont="1" applyFill="1" applyBorder="1" applyAlignment="1">
      <alignment horizontal="center" vertical="center"/>
    </xf>
    <xf numFmtId="0" fontId="18" fillId="18" borderId="36" xfId="27" applyFont="1" applyFill="1" applyBorder="1" applyAlignment="1">
      <alignment horizontal="center" vertical="center" wrapText="1"/>
    </xf>
    <xf numFmtId="0" fontId="45" fillId="18" borderId="31" xfId="37" applyFont="1" applyFill="1" applyBorder="1" applyAlignment="1" applyProtection="1">
      <alignment horizontal="center" vertical="center"/>
    </xf>
    <xf numFmtId="0" fontId="17" fillId="18" borderId="29" xfId="27" applyFont="1" applyFill="1" applyBorder="1" applyAlignment="1">
      <alignment horizontal="center" vertical="center" wrapText="1"/>
    </xf>
    <xf numFmtId="172" fontId="46" fillId="18" borderId="28" xfId="27" applyNumberFormat="1" applyFont="1" applyFill="1" applyBorder="1" applyAlignment="1">
      <alignment horizontal="center" vertical="center"/>
    </xf>
    <xf numFmtId="0" fontId="45" fillId="18" borderId="27" xfId="37" applyFont="1" applyFill="1" applyBorder="1" applyAlignment="1" applyProtection="1">
      <alignment horizontal="center" vertical="center"/>
    </xf>
    <xf numFmtId="10" fontId="46" fillId="18" borderId="28" xfId="27" applyNumberFormat="1" applyFont="1" applyFill="1" applyBorder="1" applyAlignment="1">
      <alignment horizontal="center" vertical="center"/>
    </xf>
    <xf numFmtId="0" fontId="17" fillId="18" borderId="25" xfId="27" applyFont="1" applyFill="1" applyBorder="1" applyAlignment="1">
      <alignment horizontal="center" vertical="center" wrapText="1"/>
    </xf>
    <xf numFmtId="10" fontId="46" fillId="18" borderId="24" xfId="27" applyNumberFormat="1" applyFont="1" applyFill="1" applyBorder="1" applyAlignment="1">
      <alignment horizontal="center" vertical="center"/>
    </xf>
    <xf numFmtId="0" fontId="45" fillId="18" borderId="23" xfId="37" applyFont="1" applyFill="1" applyBorder="1" applyAlignment="1" applyProtection="1">
      <alignment horizontal="center" vertical="center"/>
    </xf>
    <xf numFmtId="0" fontId="40" fillId="0" borderId="0" xfId="0" applyFont="1" applyFill="1" applyAlignment="1" applyProtection="1">
      <alignment horizontal="center" vertical="center"/>
      <protection hidden="1"/>
    </xf>
    <xf numFmtId="0" fontId="77" fillId="4" borderId="0" xfId="0" applyFont="1" applyFill="1" applyAlignment="1" applyProtection="1">
      <alignment horizontal="center" vertical="center"/>
      <protection hidden="1"/>
    </xf>
    <xf numFmtId="10" fontId="78" fillId="9" borderId="20" xfId="27" applyNumberFormat="1" applyFont="1" applyFill="1" applyBorder="1" applyAlignment="1">
      <alignment horizontal="center" vertical="center"/>
    </xf>
    <xf numFmtId="0" fontId="32" fillId="17" borderId="1" xfId="37" applyFont="1" applyFill="1" applyBorder="1" applyAlignment="1" applyProtection="1">
      <alignment horizontal="center" vertical="center"/>
    </xf>
    <xf numFmtId="49" fontId="13" fillId="10" borderId="13" xfId="0" applyNumberFormat="1" applyFont="1" applyFill="1" applyBorder="1" applyAlignment="1" applyProtection="1">
      <alignment horizontal="center" vertical="center"/>
    </xf>
    <xf numFmtId="184" fontId="2" fillId="15" borderId="30" xfId="37" applyNumberFormat="1" applyFont="1" applyFill="1" applyBorder="1" applyAlignment="1" applyProtection="1">
      <alignment horizontal="center" vertical="center"/>
      <protection locked="0"/>
    </xf>
    <xf numFmtId="0" fontId="69" fillId="13" borderId="4" xfId="37" applyFont="1" applyFill="1" applyBorder="1" applyAlignment="1">
      <alignment vertical="center" wrapText="1"/>
    </xf>
    <xf numFmtId="0" fontId="69" fillId="13" borderId="43" xfId="37" applyFont="1" applyFill="1" applyBorder="1" applyAlignment="1">
      <alignment vertical="center" wrapText="1"/>
    </xf>
    <xf numFmtId="0" fontId="83" fillId="0" borderId="0" xfId="61" applyFont="1" applyAlignment="1">
      <alignment vertical="center"/>
    </xf>
    <xf numFmtId="0" fontId="81" fillId="0" borderId="0" xfId="37" applyFont="1" applyFill="1"/>
    <xf numFmtId="0" fontId="84" fillId="0" borderId="0" xfId="61" applyFont="1" applyAlignment="1">
      <alignment vertical="center"/>
    </xf>
    <xf numFmtId="0" fontId="69" fillId="0" borderId="74" xfId="0" applyFont="1" applyFill="1" applyBorder="1" applyAlignment="1" applyProtection="1">
      <alignment horizontal="justify" vertical="center" wrapText="1"/>
    </xf>
    <xf numFmtId="0" fontId="69" fillId="0" borderId="75" xfId="0" applyFont="1" applyFill="1" applyBorder="1" applyAlignment="1" applyProtection="1">
      <alignment horizontal="justify" vertical="center" wrapText="1"/>
    </xf>
    <xf numFmtId="0" fontId="46" fillId="0" borderId="26" xfId="37" applyFont="1" applyFill="1" applyBorder="1" applyAlignment="1" applyProtection="1">
      <alignment horizontal="center" vertical="center" wrapText="1"/>
    </xf>
    <xf numFmtId="0" fontId="33" fillId="14" borderId="42" xfId="0" applyFont="1" applyFill="1" applyBorder="1" applyAlignment="1" applyProtection="1">
      <alignment horizontal="center" vertical="center" wrapText="1"/>
    </xf>
    <xf numFmtId="0" fontId="64" fillId="6" borderId="45" xfId="0" applyFont="1" applyFill="1" applyBorder="1" applyAlignment="1" applyProtection="1">
      <alignment horizontal="center" vertical="center"/>
    </xf>
    <xf numFmtId="0" fontId="64" fillId="11" borderId="16" xfId="0" applyFont="1" applyFill="1" applyBorder="1" applyAlignment="1" applyProtection="1">
      <alignment horizontal="center" vertical="center"/>
    </xf>
    <xf numFmtId="0" fontId="15" fillId="0" borderId="7" xfId="0" applyFont="1" applyBorder="1" applyAlignment="1">
      <alignment horizontal="right" vertical="center" wrapText="1"/>
    </xf>
    <xf numFmtId="0" fontId="82" fillId="0" borderId="0" xfId="37" applyFont="1" applyAlignment="1">
      <alignment wrapText="1"/>
    </xf>
    <xf numFmtId="0" fontId="82" fillId="0" borderId="0" xfId="37" applyFont="1"/>
    <xf numFmtId="0" fontId="13" fillId="0" borderId="0" xfId="37" applyFont="1" applyBorder="1" applyAlignment="1" applyProtection="1">
      <alignment horizontal="left" vertical="center"/>
      <protection locked="0"/>
    </xf>
    <xf numFmtId="0" fontId="1" fillId="0" borderId="0" xfId="37" applyBorder="1" applyAlignment="1">
      <alignment horizontal="left" vertical="center"/>
    </xf>
    <xf numFmtId="0" fontId="13" fillId="0" borderId="0" xfId="37" applyFont="1" applyBorder="1" applyAlignment="1" applyProtection="1">
      <protection locked="0"/>
    </xf>
    <xf numFmtId="0" fontId="1" fillId="0" borderId="0" xfId="37" applyBorder="1" applyAlignment="1"/>
    <xf numFmtId="0" fontId="62" fillId="0" borderId="37" xfId="27" applyFont="1" applyBorder="1" applyAlignment="1"/>
    <xf numFmtId="0" fontId="61" fillId="0" borderId="37" xfId="0" applyFont="1" applyBorder="1" applyAlignment="1"/>
    <xf numFmtId="0" fontId="62" fillId="0" borderId="0" xfId="27" applyFont="1" applyAlignment="1">
      <alignment horizontal="center"/>
    </xf>
    <xf numFmtId="0" fontId="61" fillId="0" borderId="0" xfId="0" applyFont="1" applyAlignment="1">
      <alignment horizontal="center"/>
    </xf>
    <xf numFmtId="0" fontId="13" fillId="0" borderId="62" xfId="37" applyFont="1" applyBorder="1" applyAlignment="1" applyProtection="1">
      <alignment horizontal="left" vertical="center"/>
      <protection locked="0"/>
    </xf>
    <xf numFmtId="0" fontId="1" fillId="0" borderId="37" xfId="37" applyBorder="1" applyAlignment="1">
      <alignment horizontal="left" vertical="center"/>
    </xf>
    <xf numFmtId="0" fontId="56" fillId="4" borderId="0" xfId="37" applyFont="1" applyFill="1" applyAlignment="1" applyProtection="1">
      <alignment horizontal="center" vertical="center" wrapText="1"/>
    </xf>
    <xf numFmtId="0" fontId="71" fillId="4" borderId="0" xfId="37" applyFont="1" applyFill="1" applyAlignment="1" applyProtection="1">
      <alignment horizontal="center" vertical="center" wrapText="1"/>
    </xf>
    <xf numFmtId="0" fontId="55" fillId="0" borderId="0" xfId="37" applyFont="1" applyAlignment="1">
      <alignment horizontal="center" vertical="center" wrapText="1"/>
    </xf>
    <xf numFmtId="0" fontId="53" fillId="0" borderId="0" xfId="37" applyFont="1" applyAlignment="1">
      <alignment horizontal="center" vertical="center" wrapText="1"/>
    </xf>
    <xf numFmtId="0" fontId="42" fillId="8" borderId="63" xfId="37" applyFont="1" applyFill="1" applyBorder="1" applyAlignment="1" applyProtection="1">
      <protection locked="0"/>
    </xf>
    <xf numFmtId="0" fontId="1" fillId="8" borderId="38" xfId="37" applyFill="1" applyBorder="1" applyAlignment="1"/>
    <xf numFmtId="0" fontId="13" fillId="0" borderId="63" xfId="37" applyFont="1" applyBorder="1" applyAlignment="1" applyProtection="1">
      <alignment horizontal="left" vertical="center"/>
      <protection locked="0"/>
    </xf>
    <xf numFmtId="0" fontId="1" fillId="0" borderId="64" xfId="37" applyBorder="1" applyAlignment="1">
      <alignment horizontal="left" vertical="center"/>
    </xf>
    <xf numFmtId="0" fontId="13" fillId="0" borderId="61" xfId="37" applyFont="1" applyBorder="1" applyAlignment="1" applyProtection="1">
      <alignment horizontal="left" vertical="center"/>
      <protection locked="0"/>
    </xf>
    <xf numFmtId="0" fontId="34" fillId="0" borderId="0" xfId="0" applyFont="1" applyAlignment="1" applyProtection="1">
      <alignment horizontal="center" wrapText="1"/>
    </xf>
    <xf numFmtId="0" fontId="39" fillId="12" borderId="17" xfId="26" applyFont="1" applyFill="1" applyBorder="1" applyAlignment="1" applyProtection="1">
      <alignment horizontal="center" vertical="center"/>
      <protection locked="0"/>
    </xf>
    <xf numFmtId="0" fontId="39" fillId="12" borderId="16" xfId="26" applyFont="1" applyFill="1" applyBorder="1" applyAlignment="1" applyProtection="1">
      <alignment horizontal="center" vertical="center"/>
      <protection locked="0"/>
    </xf>
    <xf numFmtId="0" fontId="3" fillId="0" borderId="0" xfId="26" applyFont="1" applyBorder="1" applyAlignment="1" applyProtection="1">
      <alignment horizontal="center" vertical="center"/>
    </xf>
    <xf numFmtId="0" fontId="3" fillId="0" borderId="0" xfId="26" applyFont="1" applyAlignment="1" applyProtection="1">
      <alignment horizontal="center" vertical="center"/>
    </xf>
    <xf numFmtId="0" fontId="3" fillId="0" borderId="52" xfId="26" applyFont="1" applyBorder="1" applyAlignment="1" applyProtection="1">
      <alignment horizontal="center" vertical="center"/>
    </xf>
    <xf numFmtId="0" fontId="70" fillId="0" borderId="0" xfId="0" applyFont="1" applyAlignment="1" applyProtection="1">
      <alignment horizontal="left" vertical="center"/>
    </xf>
    <xf numFmtId="0" fontId="0" fillId="0" borderId="0" xfId="0" applyAlignment="1">
      <alignment vertical="center"/>
    </xf>
    <xf numFmtId="0" fontId="71" fillId="0" borderId="7" xfId="0" applyFont="1" applyFill="1" applyBorder="1" applyAlignment="1">
      <alignment horizontal="center" vertical="center" wrapText="1"/>
    </xf>
    <xf numFmtId="0" fontId="71" fillId="0" borderId="65" xfId="0" applyFont="1" applyFill="1" applyBorder="1" applyAlignment="1">
      <alignment horizontal="center" vertical="center" wrapText="1"/>
    </xf>
    <xf numFmtId="0" fontId="85" fillId="0" borderId="66" xfId="0" applyFont="1" applyFill="1" applyBorder="1" applyAlignment="1">
      <alignment horizontal="center" vertical="center" wrapText="1"/>
    </xf>
    <xf numFmtId="0" fontId="25" fillId="0" borderId="67" xfId="0" applyFont="1" applyFill="1" applyBorder="1" applyAlignment="1">
      <alignment horizontal="center" vertical="center" wrapText="1"/>
    </xf>
    <xf numFmtId="0" fontId="25" fillId="0" borderId="68" xfId="0" applyFont="1" applyFill="1" applyBorder="1" applyAlignment="1">
      <alignment horizontal="center" vertical="center" wrapText="1"/>
    </xf>
    <xf numFmtId="0" fontId="36" fillId="7" borderId="14" xfId="0" applyFont="1" applyFill="1" applyBorder="1" applyAlignment="1">
      <alignment horizontal="center" vertical="center"/>
    </xf>
    <xf numFmtId="0" fontId="37" fillId="7" borderId="52" xfId="0" applyFont="1" applyFill="1" applyBorder="1" applyAlignment="1">
      <alignment horizontal="center" vertical="center"/>
    </xf>
    <xf numFmtId="0" fontId="37" fillId="7" borderId="69" xfId="0" applyFont="1" applyFill="1" applyBorder="1" applyAlignment="1">
      <alignment horizontal="center" vertical="center"/>
    </xf>
    <xf numFmtId="0" fontId="36" fillId="5" borderId="14" xfId="0" applyFont="1" applyFill="1" applyBorder="1" applyAlignment="1">
      <alignment horizontal="center" vertical="center"/>
    </xf>
    <xf numFmtId="0" fontId="36" fillId="5" borderId="69" xfId="0" applyFont="1" applyFill="1" applyBorder="1" applyAlignment="1">
      <alignment horizontal="center" vertical="center"/>
    </xf>
    <xf numFmtId="0" fontId="16" fillId="5" borderId="45" xfId="0" applyFont="1" applyFill="1" applyBorder="1" applyAlignment="1" applyProtection="1">
      <alignment horizontal="center" vertical="center"/>
    </xf>
    <xf numFmtId="0" fontId="16" fillId="5" borderId="46" xfId="0" applyFont="1" applyFill="1" applyBorder="1" applyAlignment="1" applyProtection="1">
      <alignment horizontal="center" vertical="center"/>
    </xf>
    <xf numFmtId="0" fontId="18" fillId="5" borderId="54" xfId="0" applyFont="1" applyFill="1" applyBorder="1" applyAlignment="1">
      <alignment horizontal="center" vertical="center" wrapText="1"/>
    </xf>
    <xf numFmtId="0" fontId="18" fillId="5" borderId="70" xfId="0" applyFont="1" applyFill="1" applyBorder="1" applyAlignment="1">
      <alignment horizontal="center" vertical="center" wrapText="1"/>
    </xf>
    <xf numFmtId="0" fontId="18" fillId="7" borderId="71" xfId="0" applyFont="1" applyFill="1" applyBorder="1" applyAlignment="1">
      <alignment horizontal="center" vertical="center" wrapText="1"/>
    </xf>
    <xf numFmtId="0" fontId="18" fillId="7" borderId="21" xfId="0" applyFont="1" applyFill="1" applyBorder="1" applyAlignment="1">
      <alignment horizontal="center" vertical="center" wrapText="1"/>
    </xf>
    <xf numFmtId="15" fontId="18" fillId="7" borderId="72" xfId="0" applyNumberFormat="1" applyFont="1" applyFill="1" applyBorder="1" applyAlignment="1">
      <alignment horizontal="center" vertical="center" wrapText="1"/>
    </xf>
    <xf numFmtId="15" fontId="18" fillId="7" borderId="73" xfId="0" applyNumberFormat="1" applyFont="1" applyFill="1" applyBorder="1" applyAlignment="1">
      <alignment horizontal="center" vertical="center" wrapText="1"/>
    </xf>
    <xf numFmtId="0" fontId="38" fillId="7" borderId="54" xfId="0" applyFont="1" applyFill="1" applyBorder="1" applyAlignment="1">
      <alignment horizontal="center" vertical="center" wrapText="1"/>
    </xf>
    <xf numFmtId="0" fontId="38" fillId="7" borderId="70" xfId="0" applyFont="1" applyFill="1" applyBorder="1" applyAlignment="1">
      <alignment horizontal="center" vertical="center" wrapText="1"/>
    </xf>
  </cellXfs>
  <cellStyles count="62">
    <cellStyle name="_x0002_" xfId="1"/>
    <cellStyle name=" 5MP" xfId="2"/>
    <cellStyle name="_SeVIHb05wRz1loXjzFdq3CBWW_1" xfId="3"/>
    <cellStyle name="_SeVIHb05wRz1loXjzFdq3CBWW_2" xfId="4"/>
    <cellStyle name="_SeVIHb05wRz1loXjzFdq3CBWW_3" xfId="5"/>
    <cellStyle name="_SeVIHb05wRz1loXjzFdq3CBWW_4" xfId="6"/>
    <cellStyle name="_SeVIHb05wRz1loXjzFdq3CBWW_5" xfId="7"/>
    <cellStyle name="_SeVIHb05wRz1loXjzFdq3CBWW_6" xfId="8"/>
    <cellStyle name="_SeVIHb05wRz1loXjzFdq3CBWW_7" xfId="9"/>
    <cellStyle name="_SeVIHb05wRz1loXjzFdq3CBWW_8" xfId="10"/>
    <cellStyle name="_SeVIHb05wRz1loXjzFdq3CBWW_9" xfId="11"/>
    <cellStyle name="_SeVIHb05wRz1loXjzFdq3CBWW_A" xfId="12"/>
    <cellStyle name="_SeVIHb05wRz1loXjzFdq3CBWW_APC_Htools_Response" xfId="13"/>
    <cellStyle name="_SeVIHb05wRz1loXjzFdq3CBWW_B" xfId="14"/>
    <cellStyle name="_x000f_¶" xfId="15"/>
    <cellStyle name="_x000f_·" xfId="16"/>
    <cellStyle name="AutoFormat Options" xfId="17"/>
    <cellStyle name="b±" xfId="18"/>
    <cellStyle name="Comma0" xfId="19"/>
    <cellStyle name="Currency0" xfId="20"/>
    <cellStyle name="inters\163.184.21.33" xfId="21"/>
    <cellStyle name="k's Printer" xfId="22"/>
    <cellStyle name="l|" xfId="23"/>
    <cellStyle name="L5MS" xfId="24"/>
    <cellStyle name="Normal - Style1" xfId="25"/>
    <cellStyle name="Normal_pldt" xfId="26"/>
    <cellStyle name="Normal_Wade XL Template 11" xfId="27"/>
    <cellStyle name="p_x0010__x0001_N_x0003_HP LaserJet 5MP" xfId="28"/>
    <cellStyle name="SUDN_x0003_HP LaserJet 5MP" xfId="29"/>
    <cellStyle name="ter" xfId="30"/>
    <cellStyle name="Ù@" xfId="31"/>
    <cellStyle name="Ú¨_x0001__x000c_" xfId="32"/>
    <cellStyle name="_x000f_ÿ_x000f_¯" xfId="33"/>
    <cellStyle name="_x000f_ÿ_x000f_ÿ_x000f_µ" xfId="34"/>
    <cellStyle name="_x000f_ÿ_x000f_ÿ_x000f_ÿ_x000f_ÿ_x000f_ÿ_x000f_ÿ_x000f_ÿ_x000f_±" xfId="35"/>
    <cellStyle name="Гиперссылка" xfId="36" builtinId="8"/>
    <cellStyle name="Обычный" xfId="0" builtinId="0"/>
    <cellStyle name="Обычный 2" xfId="37"/>
    <cellStyle name="Обычный 3" xfId="38"/>
    <cellStyle name="Обычный_Характеристики УЭЦНМИК " xfId="61"/>
    <cellStyle name="Стиль 1" xfId="39"/>
    <cellStyle name="Стиль 10" xfId="40"/>
    <cellStyle name="Стиль 11" xfId="41"/>
    <cellStyle name="Стиль 12" xfId="42"/>
    <cellStyle name="Стиль 13" xfId="43"/>
    <cellStyle name="Стиль 14" xfId="44"/>
    <cellStyle name="Стиль 15" xfId="45"/>
    <cellStyle name="Стиль 16" xfId="46"/>
    <cellStyle name="Стиль 17" xfId="47"/>
    <cellStyle name="Стиль 18" xfId="48"/>
    <cellStyle name="Стиль 19" xfId="49"/>
    <cellStyle name="Стиль 2" xfId="50"/>
    <cellStyle name="Стиль 20" xfId="51"/>
    <cellStyle name="Стиль 21" xfId="52"/>
    <cellStyle name="Стиль 22" xfId="53"/>
    <cellStyle name="Стиль 3" xfId="54"/>
    <cellStyle name="Стиль 4" xfId="55"/>
    <cellStyle name="Стиль 5" xfId="56"/>
    <cellStyle name="Стиль 6" xfId="57"/>
    <cellStyle name="Стиль 7" xfId="58"/>
    <cellStyle name="Стиль 8" xfId="59"/>
    <cellStyle name="Стиль 9" xfId="60"/>
  </cellStyles>
  <dxfs count="87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FF99"/>
        </patternFill>
      </fill>
    </dxf>
    <dxf>
      <fill>
        <patternFill>
          <bgColor rgb="FFFF0000"/>
        </patternFill>
      </fill>
    </dxf>
    <dxf>
      <fill>
        <patternFill>
          <bgColor rgb="FFFFFF9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FF9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FF9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FF9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FF9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FF99"/>
        </patternFill>
      </fill>
    </dxf>
    <dxf>
      <fill>
        <patternFill>
          <bgColor rgb="FF66FF33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66FF33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66FF33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66FF33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66FF33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66FF33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66FF33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66FF33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FF9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FF9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FF9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FF99"/>
        </patternFill>
      </fill>
    </dxf>
    <dxf>
      <fill>
        <patternFill>
          <bgColor rgb="FFFF0000"/>
        </patternFill>
      </fill>
    </dxf>
    <dxf>
      <fill>
        <patternFill>
          <bgColor rgb="FFFFFF9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FF99"/>
        </patternFill>
      </fill>
    </dxf>
    <dxf>
      <fill>
        <patternFill>
          <bgColor rgb="FF66FF33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66FF33"/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ail.tnk-bp.ru/Documents%20and%20Settings/GFricker/Local%20Settings/Temporary%20Internet%20Files/OLK13D/Documents%20and%20Settings/DMackay2/Local%20Settings/Temp/D&amp;MOperation%20MS%20Audit%20Revision%2020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ail.tnk-bp.ru/Documents%20and%20Settings/GFricker/Local%20Settings/Temporary%20Internet%20Files/OLK13D/Documents/Mail/Attach/OFS%20STD%2001-19%20checklist%20Audit%20DRAF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an....Project Status"/>
      <sheetName val="Cover"/>
      <sheetName val="Report - Charts"/>
      <sheetName val="RWP"/>
      <sheetName val="Report - Recommendations"/>
      <sheetName val="Audit Timing &amp; groups"/>
      <sheetName val="Schedule of Inspections"/>
      <sheetName val="Summary"/>
      <sheetName val="Radiation"/>
      <sheetName val="Lithium Batteries"/>
      <sheetName val="Pressure Operations"/>
      <sheetName val="Vehicles Checklist"/>
      <sheetName val="Wellsite Crew Inspection"/>
      <sheetName val="Wellsite Unit Audit"/>
      <sheetName val="Maintenance - General"/>
      <sheetName val="Maintenance - Calibrations"/>
      <sheetName val="Electronics Lab"/>
      <sheetName val="Mechanics Shop"/>
      <sheetName val="Asset Management"/>
      <sheetName val="M &amp; S Management"/>
      <sheetName val="Location Organization"/>
      <sheetName val="Personnel Organization"/>
      <sheetName val="Training &amp; Coaching"/>
      <sheetName val="SQ and LQC"/>
      <sheetName val="Latest DQR form"/>
      <sheetName val="Drilling Engineering Centre"/>
      <sheetName val="Drill Bits"/>
      <sheetName val="DD Operations"/>
      <sheetName val="Management &amp; Market"/>
      <sheetName val="PowerPulse"/>
      <sheetName val="IMPulse"/>
      <sheetName val="SlimPulse"/>
      <sheetName val="IDEAL"/>
      <sheetName val="PowerPak"/>
      <sheetName val="PowerDrive"/>
      <sheetName val="GST &amp; NBS"/>
      <sheetName val="AIM"/>
      <sheetName val="Realtime &amp; Extenders"/>
      <sheetName val="CDR"/>
      <sheetName val="ARC"/>
      <sheetName val="RAB6,8,GVR"/>
      <sheetName val="ISONIC"/>
      <sheetName val="VDN, ADN, CDN"/>
      <sheetName val="Inspections"/>
      <sheetName val="Useful Links"/>
      <sheetName val="LWD SHOP Tools list"/>
      <sheetName val="New Tool or service"/>
      <sheetName val="ANA IT and D2000 !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Ofs STD 001"/>
      <sheetName val="Ofs STD 002"/>
      <sheetName val="Ofs STD 003"/>
      <sheetName val="Ofs STD 004"/>
      <sheetName val="Ofs STD 005"/>
      <sheetName val="Ofs STD 006"/>
      <sheetName val="Ofs STD 007"/>
      <sheetName val="Ofs STD 008"/>
      <sheetName val="Ofs STD 009"/>
      <sheetName val="Ofs STD 010"/>
      <sheetName val="Ofs STD 011"/>
      <sheetName val="Ofs STD 012"/>
      <sheetName val="Ofs STD 013"/>
      <sheetName val="Appendix S 013 (A)"/>
      <sheetName val="Appendix S 013 (B)"/>
      <sheetName val="Ofs STD 014"/>
      <sheetName val="Ofs STD 015)"/>
      <sheetName val="Ofs STD 016"/>
      <sheetName val="Ofs STD 017"/>
      <sheetName val="Ofs STD 018"/>
      <sheetName val="Ofs STD 019"/>
      <sheetName val="Graph "/>
      <sheetName val="Summary"/>
      <sheetName val="RW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/>
      <sheetData sheetId="17"/>
      <sheetData sheetId="18"/>
      <sheetData sheetId="19"/>
      <sheetData sheetId="20"/>
      <sheetData sheetId="21"/>
      <sheetData sheetId="22" refreshError="1"/>
      <sheetData sheetId="23">
        <row r="3">
          <cell r="B3" t="str">
            <v>SDS- OFS QHSE Standards audit checklist</v>
          </cell>
        </row>
        <row r="9">
          <cell r="A9" t="str">
            <v>OFS Standard 001- Journey Management and Driving</v>
          </cell>
          <cell r="B9">
            <v>0</v>
          </cell>
          <cell r="C9" t="str">
            <v>S1263</v>
          </cell>
          <cell r="D9" t="str">
            <v>100</v>
          </cell>
          <cell r="E9" t="str">
            <v>100</v>
          </cell>
        </row>
        <row r="10">
          <cell r="A10" t="str">
            <v>OFS Standard 002- Risk Identification and Accident Reporting</v>
          </cell>
          <cell r="B10">
            <v>0</v>
          </cell>
          <cell r="C10" t="str">
            <v>S1264</v>
          </cell>
          <cell r="D10" t="str">
            <v>100</v>
          </cell>
          <cell r="E10" t="str">
            <v>100</v>
          </cell>
        </row>
        <row r="11">
          <cell r="A11" t="str">
            <v>OFS Standard 003- Personal Protective Equipment</v>
          </cell>
          <cell r="B11">
            <v>0</v>
          </cell>
          <cell r="C11" t="str">
            <v>S1265</v>
          </cell>
          <cell r="D11" t="str">
            <v>100</v>
          </cell>
          <cell r="E11" t="str">
            <v>100</v>
          </cell>
        </row>
        <row r="12">
          <cell r="A12" t="str">
            <v>OFS Standard 004- Emergency Response</v>
          </cell>
          <cell r="B12">
            <v>0</v>
          </cell>
          <cell r="C12" t="str">
            <v>S1266</v>
          </cell>
          <cell r="D12" t="str">
            <v>100</v>
          </cell>
          <cell r="E12" t="str">
            <v>100</v>
          </cell>
        </row>
        <row r="13">
          <cell r="A13" t="str">
            <v>OFS Standard 005- Passport</v>
          </cell>
          <cell r="B13">
            <v>0</v>
          </cell>
          <cell r="C13" t="str">
            <v>S1267</v>
          </cell>
          <cell r="D13" t="str">
            <v>100</v>
          </cell>
          <cell r="E13" t="str">
            <v>100</v>
          </cell>
        </row>
        <row r="14">
          <cell r="A14" t="str">
            <v>OFS Standard 006- Health</v>
          </cell>
          <cell r="B14">
            <v>0</v>
          </cell>
          <cell r="C14" t="str">
            <v>S1268</v>
          </cell>
          <cell r="D14" t="str">
            <v>100</v>
          </cell>
          <cell r="E14" t="str">
            <v>100</v>
          </cell>
        </row>
        <row r="15">
          <cell r="A15" t="str">
            <v>OFS Standard 007- Management System Audit</v>
          </cell>
          <cell r="B15">
            <v>0</v>
          </cell>
          <cell r="C15" t="str">
            <v>S1269</v>
          </cell>
          <cell r="D15" t="str">
            <v>100</v>
          </cell>
          <cell r="E15" t="str">
            <v>100</v>
          </cell>
        </row>
        <row r="16">
          <cell r="A16" t="str">
            <v>OFS Standard 008- IT Security</v>
          </cell>
          <cell r="B16">
            <v>0</v>
          </cell>
          <cell r="C16" t="str">
            <v>S1270</v>
          </cell>
          <cell r="D16" t="str">
            <v>100</v>
          </cell>
          <cell r="E16" t="str">
            <v>100</v>
          </cell>
        </row>
        <row r="17">
          <cell r="A17" t="str">
            <v>OFS Standard 009- Loss Prevention Team (LPT)</v>
          </cell>
          <cell r="B17">
            <v>0</v>
          </cell>
          <cell r="C17" t="str">
            <v>S1271</v>
          </cell>
          <cell r="D17" t="str">
            <v>100</v>
          </cell>
          <cell r="E17" t="str">
            <v>100</v>
          </cell>
        </row>
        <row r="18">
          <cell r="A18" t="str">
            <v>OFS Standard 010- Exemption</v>
          </cell>
          <cell r="B18">
            <v>0</v>
          </cell>
          <cell r="C18" t="str">
            <v>S1272</v>
          </cell>
          <cell r="D18" t="str">
            <v>100</v>
          </cell>
          <cell r="E18" t="str">
            <v>100</v>
          </cell>
        </row>
        <row r="19">
          <cell r="A19" t="str">
            <v>OFS Standard 011- Personal Security</v>
          </cell>
          <cell r="B19">
            <v>0</v>
          </cell>
          <cell r="C19" t="str">
            <v>S1273</v>
          </cell>
          <cell r="D19" t="str">
            <v>100</v>
          </cell>
          <cell r="E19" t="str">
            <v>100</v>
          </cell>
        </row>
        <row r="20">
          <cell r="A20" t="str">
            <v>OFS Standard 012- Contractor and Supplier Management</v>
          </cell>
          <cell r="B20">
            <v>0</v>
          </cell>
          <cell r="C20" t="str">
            <v>S1274</v>
          </cell>
          <cell r="D20" t="str">
            <v>100</v>
          </cell>
          <cell r="E20" t="str">
            <v>100</v>
          </cell>
        </row>
        <row r="21">
          <cell r="A21" t="str">
            <v>OFS Standard 013- Mechanical Lifting</v>
          </cell>
          <cell r="B21">
            <v>0</v>
          </cell>
          <cell r="C21" t="str">
            <v>S1275</v>
          </cell>
          <cell r="D21" t="str">
            <v>100</v>
          </cell>
          <cell r="E21" t="str">
            <v>100</v>
          </cell>
        </row>
        <row r="22">
          <cell r="A22" t="str">
            <v>OFS Standard 013- SDS specific appendix</v>
          </cell>
          <cell r="B22">
            <v>0</v>
          </cell>
          <cell r="C22" t="str">
            <v>S1276</v>
          </cell>
          <cell r="D22" t="str">
            <v>100</v>
          </cell>
          <cell r="E22" t="str">
            <v>100</v>
          </cell>
        </row>
        <row r="23">
          <cell r="A23" t="str">
            <v>OFS Standard 014- Pressure</v>
          </cell>
          <cell r="B23">
            <v>0</v>
          </cell>
          <cell r="C23" t="str">
            <v>S1277</v>
          </cell>
          <cell r="D23" t="str">
            <v>100</v>
          </cell>
          <cell r="E23" t="str">
            <v>100</v>
          </cell>
        </row>
        <row r="24">
          <cell r="A24" t="str">
            <v>OFS Standard 015- H2S</v>
          </cell>
          <cell r="B24">
            <v>0</v>
          </cell>
          <cell r="C24" t="str">
            <v>S1278</v>
          </cell>
          <cell r="D24" t="str">
            <v>100</v>
          </cell>
          <cell r="E24" t="str">
            <v>100</v>
          </cell>
        </row>
        <row r="25">
          <cell r="A25" t="str">
            <v>OFS Standard 016- Fire Prevention and Mitigation</v>
          </cell>
          <cell r="B25">
            <v>0</v>
          </cell>
          <cell r="C25" t="str">
            <v>S1279</v>
          </cell>
          <cell r="D25" t="str">
            <v>100</v>
          </cell>
          <cell r="E25" t="str">
            <v>100</v>
          </cell>
        </row>
        <row r="26">
          <cell r="A26" t="str">
            <v>OFS Standard 017- Injury Prevention</v>
          </cell>
          <cell r="B26">
            <v>0</v>
          </cell>
          <cell r="C26" t="str">
            <v>S1280</v>
          </cell>
          <cell r="D26" t="str">
            <v>100</v>
          </cell>
          <cell r="E26" t="str">
            <v>100</v>
          </cell>
        </row>
        <row r="27">
          <cell r="A27" t="str">
            <v>OFS Standard 018- Radiation</v>
          </cell>
          <cell r="B27">
            <v>0</v>
          </cell>
          <cell r="C27" t="str">
            <v>S1281</v>
          </cell>
          <cell r="D27" t="str">
            <v>100</v>
          </cell>
          <cell r="E27" t="str">
            <v>100</v>
          </cell>
        </row>
        <row r="28">
          <cell r="A28" t="str">
            <v>OFS Standard 019- Explosives</v>
          </cell>
          <cell r="B28">
            <v>0</v>
          </cell>
          <cell r="C28" t="str">
            <v>S1282</v>
          </cell>
          <cell r="D28" t="str">
            <v>100</v>
          </cell>
          <cell r="E28" t="str">
            <v>100</v>
          </cell>
        </row>
        <row r="30">
          <cell r="A30" t="str">
            <v>Additional Data</v>
          </cell>
          <cell r="B30" t="str">
            <v>Value</v>
          </cell>
          <cell r="D30" t="str">
            <v>UOM</v>
          </cell>
        </row>
      </sheetData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8"/>
  <sheetViews>
    <sheetView tabSelected="1" zoomScaleNormal="100" zoomScaleSheetLayoutView="110" workbookViewId="0">
      <selection sqref="A1:W1"/>
    </sheetView>
  </sheetViews>
  <sheetFormatPr defaultColWidth="9.140625" defaultRowHeight="12.75"/>
  <cols>
    <col min="1" max="16384" width="9.140625" style="190"/>
  </cols>
  <sheetData>
    <row r="1" spans="1:23" s="214" customFormat="1" ht="54" customHeight="1">
      <c r="A1" s="224" t="s">
        <v>236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  <c r="S1" s="225"/>
      <c r="T1" s="225"/>
      <c r="U1" s="225"/>
      <c r="V1" s="225"/>
      <c r="W1" s="225"/>
    </row>
    <row r="2" spans="1:23" s="216" customFormat="1" ht="27" customHeight="1">
      <c r="A2" s="215" t="s">
        <v>235</v>
      </c>
    </row>
    <row r="3" spans="1:23" s="188" customFormat="1" ht="15.75">
      <c r="A3" s="191"/>
      <c r="B3" s="191"/>
      <c r="C3" s="191"/>
      <c r="D3" s="191"/>
      <c r="E3" s="191"/>
      <c r="F3" s="191"/>
      <c r="G3" s="191"/>
      <c r="H3" s="191"/>
      <c r="I3" s="191"/>
      <c r="J3" s="189"/>
      <c r="K3" s="189"/>
    </row>
    <row r="38" spans="1:1">
      <c r="A38" s="192"/>
    </row>
  </sheetData>
  <mergeCells count="1">
    <mergeCell ref="A1:W1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  <headerFooter differentFirst="1">
    <oddFooter>&amp;R&amp;P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G181"/>
  <sheetViews>
    <sheetView view="pageBreakPreview" topLeftCell="A25" zoomScaleNormal="100" zoomScaleSheetLayoutView="100" workbookViewId="0">
      <selection activeCell="E7" sqref="E7"/>
    </sheetView>
  </sheetViews>
  <sheetFormatPr defaultColWidth="9.140625" defaultRowHeight="20.100000000000001" customHeight="1"/>
  <cols>
    <col min="1" max="1" width="35.85546875" style="57" customWidth="1"/>
    <col min="2" max="2" width="29.85546875" style="59" customWidth="1"/>
    <col min="3" max="3" width="2" style="59" customWidth="1"/>
    <col min="4" max="4" width="32.28515625" style="57" customWidth="1"/>
    <col min="5" max="5" width="30.42578125" style="59" customWidth="1"/>
    <col min="6" max="6" width="21.42578125" style="58" customWidth="1"/>
    <col min="7" max="7" width="2.5703125" style="57" customWidth="1"/>
    <col min="8" max="8" width="9.140625" style="54"/>
    <col min="9" max="9" width="37" style="56" bestFit="1" customWidth="1"/>
    <col min="10" max="10" width="9.140625" style="54"/>
    <col min="11" max="11" width="37" style="55" bestFit="1" customWidth="1"/>
    <col min="12" max="33" width="9.140625" style="54"/>
    <col min="34" max="16384" width="9.140625" style="53"/>
  </cols>
  <sheetData>
    <row r="1" spans="1:33" s="120" customFormat="1" ht="20.100000000000001" customHeight="1">
      <c r="B1" s="236" t="s">
        <v>260</v>
      </c>
      <c r="C1" s="237"/>
      <c r="D1" s="237"/>
      <c r="E1" s="237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  <c r="AF1" s="100"/>
      <c r="AG1" s="100"/>
    </row>
    <row r="2" spans="1:33" s="120" customFormat="1" ht="20.100000000000001" customHeight="1">
      <c r="B2" s="237"/>
      <c r="C2" s="237"/>
      <c r="D2" s="237"/>
      <c r="E2" s="237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100"/>
      <c r="AF2" s="100"/>
      <c r="AG2" s="100"/>
    </row>
    <row r="3" spans="1:33" ht="20.100000000000001" customHeight="1">
      <c r="A3" s="118"/>
      <c r="B3" s="237"/>
      <c r="C3" s="237"/>
      <c r="D3" s="237"/>
      <c r="E3" s="237"/>
      <c r="F3" s="116"/>
      <c r="G3" s="71"/>
      <c r="I3" s="100"/>
      <c r="K3" s="100"/>
    </row>
    <row r="4" spans="1:33" ht="20.100000000000001" customHeight="1">
      <c r="A4" s="118"/>
      <c r="B4" s="238"/>
      <c r="C4" s="239"/>
      <c r="D4" s="239"/>
      <c r="E4" s="239"/>
      <c r="F4" s="116"/>
      <c r="G4" s="71"/>
      <c r="I4" s="100"/>
      <c r="K4" s="100"/>
    </row>
    <row r="5" spans="1:33" ht="20.100000000000001" customHeight="1">
      <c r="A5" s="118"/>
      <c r="B5" s="119"/>
      <c r="C5" s="119"/>
      <c r="D5" s="119"/>
      <c r="E5" s="119"/>
      <c r="F5" s="116"/>
      <c r="G5" s="71"/>
      <c r="I5" s="100"/>
      <c r="K5" s="100"/>
    </row>
    <row r="6" spans="1:33" ht="20.100000000000001" customHeight="1" thickBot="1">
      <c r="A6" s="118"/>
      <c r="B6" s="117"/>
      <c r="C6" s="117"/>
      <c r="D6" s="117"/>
      <c r="E6" s="117"/>
      <c r="F6" s="116"/>
      <c r="G6" s="71"/>
      <c r="I6" s="100"/>
      <c r="K6" s="100"/>
    </row>
    <row r="7" spans="1:33" ht="29.25" customHeight="1">
      <c r="A7" s="115" t="s">
        <v>83</v>
      </c>
      <c r="B7" s="170"/>
      <c r="C7" s="114"/>
      <c r="D7" s="113" t="s">
        <v>82</v>
      </c>
      <c r="E7" s="175"/>
      <c r="F7" s="54"/>
      <c r="G7" s="71"/>
      <c r="I7" s="100"/>
    </row>
    <row r="8" spans="1:33" ht="28.5" customHeight="1">
      <c r="A8" s="112" t="s">
        <v>81</v>
      </c>
      <c r="B8" s="171"/>
      <c r="C8" s="109"/>
      <c r="D8" s="81" t="s">
        <v>80</v>
      </c>
      <c r="E8" s="176"/>
      <c r="F8" s="111"/>
      <c r="G8" s="71"/>
      <c r="I8" s="100"/>
    </row>
    <row r="9" spans="1:33" ht="29.25" customHeight="1">
      <c r="A9" s="110" t="s">
        <v>237</v>
      </c>
      <c r="B9" s="172"/>
      <c r="C9" s="109"/>
      <c r="D9" s="81" t="s">
        <v>79</v>
      </c>
      <c r="E9" s="177"/>
      <c r="F9" s="54"/>
      <c r="G9" s="71"/>
      <c r="I9" s="100"/>
    </row>
    <row r="10" spans="1:33" ht="26.25" customHeight="1">
      <c r="A10" s="91" t="s">
        <v>78</v>
      </c>
      <c r="B10" s="173"/>
      <c r="C10" s="109"/>
      <c r="D10" s="81" t="s">
        <v>77</v>
      </c>
      <c r="E10" s="178"/>
      <c r="F10" s="54"/>
      <c r="G10" s="71"/>
      <c r="I10" s="100"/>
    </row>
    <row r="11" spans="1:33" ht="30.75" customHeight="1">
      <c r="A11" s="110" t="s">
        <v>76</v>
      </c>
      <c r="B11" s="173"/>
      <c r="C11" s="109"/>
      <c r="D11" s="88" t="s">
        <v>75</v>
      </c>
      <c r="E11" s="211">
        <f>(E8-E7)*24</f>
        <v>0</v>
      </c>
      <c r="F11" s="54"/>
      <c r="G11" s="71"/>
      <c r="I11" s="100"/>
    </row>
    <row r="12" spans="1:33" ht="29.25" customHeight="1">
      <c r="A12" s="110" t="s">
        <v>74</v>
      </c>
      <c r="B12" s="173"/>
      <c r="C12" s="109"/>
      <c r="D12" s="88" t="s">
        <v>73</v>
      </c>
      <c r="E12" s="211">
        <f>(E9-E8)*24</f>
        <v>0</v>
      </c>
      <c r="F12" s="54"/>
      <c r="G12" s="71"/>
      <c r="I12" s="100"/>
    </row>
    <row r="13" spans="1:33" ht="30.75" customHeight="1">
      <c r="A13" s="91" t="s">
        <v>72</v>
      </c>
      <c r="B13" s="173"/>
      <c r="C13" s="109"/>
      <c r="D13" s="81" t="s">
        <v>71</v>
      </c>
      <c r="E13" s="211">
        <f>(E10-E9)*24</f>
        <v>0</v>
      </c>
      <c r="F13" s="54"/>
      <c r="G13" s="71"/>
      <c r="I13" s="100"/>
    </row>
    <row r="14" spans="1:33" ht="28.5" customHeight="1">
      <c r="A14" s="88" t="s">
        <v>70</v>
      </c>
      <c r="B14" s="173"/>
      <c r="C14" s="109"/>
      <c r="D14" s="88" t="s">
        <v>69</v>
      </c>
      <c r="E14" s="211">
        <f>(E10-E7)*24</f>
        <v>0</v>
      </c>
      <c r="F14" s="54"/>
      <c r="G14" s="71"/>
      <c r="I14" s="100"/>
    </row>
    <row r="15" spans="1:33" ht="28.5" customHeight="1">
      <c r="A15" s="108" t="s">
        <v>68</v>
      </c>
      <c r="B15" s="174"/>
      <c r="C15" s="104"/>
      <c r="D15" s="107"/>
      <c r="E15" s="90"/>
      <c r="F15" s="101"/>
      <c r="G15" s="71"/>
      <c r="I15" s="100"/>
    </row>
    <row r="16" spans="1:33" ht="20.100000000000001" customHeight="1">
      <c r="A16" s="106"/>
      <c r="B16" s="105"/>
      <c r="C16" s="104"/>
      <c r="D16" s="103"/>
      <c r="E16" s="102"/>
      <c r="F16" s="101"/>
      <c r="G16" s="71"/>
      <c r="I16" s="100"/>
    </row>
    <row r="17" spans="1:33" s="78" customFormat="1" ht="27.75" customHeight="1">
      <c r="A17" s="88"/>
      <c r="B17" s="99"/>
      <c r="C17" s="98"/>
      <c r="D17" s="88" t="s">
        <v>67</v>
      </c>
      <c r="E17" s="179">
        <v>0</v>
      </c>
      <c r="F17" s="63"/>
      <c r="G17" s="71"/>
      <c r="H17" s="84"/>
      <c r="I17" s="86"/>
      <c r="J17" s="84"/>
      <c r="K17" s="85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</row>
    <row r="18" spans="1:33" s="78" customFormat="1" ht="26.25" customHeight="1" thickBot="1">
      <c r="A18" s="97" t="s">
        <v>129</v>
      </c>
      <c r="B18" s="182"/>
      <c r="C18" s="92"/>
      <c r="D18" s="88" t="s">
        <v>239</v>
      </c>
      <c r="E18" s="180">
        <v>0</v>
      </c>
      <c r="G18" s="71"/>
      <c r="H18" s="84"/>
      <c r="I18" s="86"/>
      <c r="J18" s="84"/>
      <c r="K18" s="85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84"/>
      <c r="Z18" s="84"/>
      <c r="AA18" s="84"/>
      <c r="AB18" s="84"/>
      <c r="AC18" s="84"/>
      <c r="AD18" s="84"/>
      <c r="AE18" s="84"/>
      <c r="AF18" s="84"/>
      <c r="AG18" s="84"/>
    </row>
    <row r="19" spans="1:33" s="78" customFormat="1" ht="28.5" customHeight="1" thickBot="1">
      <c r="A19" s="91" t="s">
        <v>66</v>
      </c>
      <c r="B19" s="183"/>
      <c r="C19" s="92"/>
      <c r="D19" s="96" t="s">
        <v>65</v>
      </c>
      <c r="E19" s="181">
        <v>0</v>
      </c>
      <c r="F19" s="95" t="s">
        <v>64</v>
      </c>
      <c r="G19" s="71"/>
      <c r="H19" s="84"/>
      <c r="I19" s="86"/>
      <c r="J19" s="84"/>
      <c r="K19" s="85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84"/>
      <c r="AG19" s="84"/>
    </row>
    <row r="20" spans="1:33" s="78" customFormat="1" ht="27" customHeight="1">
      <c r="A20" s="94"/>
      <c r="B20" s="93"/>
      <c r="C20" s="92"/>
      <c r="D20" s="197" t="s">
        <v>63</v>
      </c>
      <c r="E20" s="196">
        <f>'Лист Аудита'!D58</f>
        <v>1</v>
      </c>
      <c r="F20" s="198">
        <f>'Лист Аудита'!J58</f>
        <v>0</v>
      </c>
      <c r="G20" s="71"/>
      <c r="H20" s="84"/>
      <c r="I20" s="86"/>
      <c r="J20" s="84"/>
      <c r="K20" s="85"/>
      <c r="L20" s="84"/>
      <c r="M20" s="84"/>
      <c r="N20" s="84"/>
      <c r="O20" s="84"/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4"/>
      <c r="AD20" s="84"/>
      <c r="AE20" s="84"/>
      <c r="AF20" s="84"/>
      <c r="AG20" s="84"/>
    </row>
    <row r="21" spans="1:33" s="78" customFormat="1" ht="26.25" customHeight="1">
      <c r="A21" s="91" t="s">
        <v>62</v>
      </c>
      <c r="B21" s="184"/>
      <c r="C21" s="89"/>
      <c r="D21" s="199" t="s">
        <v>102</v>
      </c>
      <c r="E21" s="200">
        <f>'Лист Аудита'!D82</f>
        <v>1</v>
      </c>
      <c r="F21" s="201">
        <f>'Лист Аудита'!J82</f>
        <v>0</v>
      </c>
      <c r="G21" s="71"/>
      <c r="H21" s="84"/>
      <c r="I21" s="86"/>
      <c r="J21" s="84"/>
      <c r="K21" s="85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</row>
    <row r="22" spans="1:33" s="78" customFormat="1" ht="31.5" customHeight="1">
      <c r="A22" s="219" t="s">
        <v>238</v>
      </c>
      <c r="B22" s="185"/>
      <c r="C22" s="87"/>
      <c r="D22" s="199" t="s">
        <v>61</v>
      </c>
      <c r="E22" s="202">
        <f>'Лист Аудита'!D162</f>
        <v>1</v>
      </c>
      <c r="F22" s="201">
        <f>'Лист Аудита'!J162</f>
        <v>0</v>
      </c>
      <c r="G22" s="71"/>
      <c r="H22" s="84"/>
      <c r="I22" s="86"/>
      <c r="J22" s="84"/>
      <c r="K22" s="85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</row>
    <row r="23" spans="1:33" ht="29.25" customHeight="1">
      <c r="A23" s="83" t="s">
        <v>60</v>
      </c>
      <c r="B23" s="185"/>
      <c r="C23" s="82"/>
      <c r="D23" s="199" t="s">
        <v>8</v>
      </c>
      <c r="E23" s="202">
        <f>'Лист Аудита'!D172</f>
        <v>1</v>
      </c>
      <c r="F23" s="201">
        <f>'Лист Аудита'!J172</f>
        <v>0</v>
      </c>
      <c r="G23" s="71"/>
    </row>
    <row r="24" spans="1:33" ht="27.75" customHeight="1">
      <c r="A24" s="81" t="s">
        <v>59</v>
      </c>
      <c r="B24" s="186"/>
      <c r="C24" s="79"/>
      <c r="D24" s="199" t="s">
        <v>9</v>
      </c>
      <c r="E24" s="202">
        <f>'Лист Аудита'!D183</f>
        <v>1</v>
      </c>
      <c r="F24" s="201">
        <f>'Лист Аудита'!J183</f>
        <v>0</v>
      </c>
      <c r="G24" s="71"/>
    </row>
    <row r="25" spans="1:33" ht="26.25" customHeight="1" thickBot="1">
      <c r="A25" s="81" t="s">
        <v>58</v>
      </c>
      <c r="B25" s="186"/>
      <c r="C25" s="79"/>
      <c r="D25" s="203" t="s">
        <v>10</v>
      </c>
      <c r="E25" s="204">
        <f>'Лист Аудита'!D205</f>
        <v>1</v>
      </c>
      <c r="F25" s="205">
        <f>'Лист Аудита'!J205</f>
        <v>0</v>
      </c>
      <c r="G25" s="71"/>
    </row>
    <row r="26" spans="1:33" ht="28.5" customHeight="1" thickBot="1">
      <c r="A26" s="80" t="s">
        <v>57</v>
      </c>
      <c r="B26" s="186"/>
      <c r="C26" s="79"/>
      <c r="D26" s="203" t="s">
        <v>56</v>
      </c>
      <c r="E26" s="208">
        <f>'Лист Аудита'!D207</f>
        <v>1</v>
      </c>
      <c r="F26" s="209">
        <f>SUM(F20:F25)</f>
        <v>0</v>
      </c>
      <c r="G26" s="71"/>
    </row>
    <row r="27" spans="1:33" ht="20.100000000000001" customHeight="1">
      <c r="A27" s="78"/>
      <c r="B27" s="72"/>
      <c r="C27" s="72"/>
      <c r="D27" s="77"/>
      <c r="E27" s="76"/>
      <c r="G27" s="71"/>
    </row>
    <row r="28" spans="1:33" ht="20.100000000000001" customHeight="1">
      <c r="A28" s="75"/>
      <c r="B28" s="72"/>
      <c r="C28" s="72"/>
      <c r="D28" s="74"/>
      <c r="E28" s="73"/>
      <c r="G28" s="71"/>
    </row>
    <row r="29" spans="1:33" ht="20.100000000000001" customHeight="1">
      <c r="A29" s="240" t="s">
        <v>55</v>
      </c>
      <c r="B29" s="241"/>
      <c r="C29" s="72"/>
      <c r="D29" s="53"/>
      <c r="E29" s="53"/>
      <c r="G29" s="71"/>
    </row>
    <row r="30" spans="1:33" ht="20.100000000000001" customHeight="1">
      <c r="A30" s="242"/>
      <c r="B30" s="243"/>
      <c r="C30" s="243"/>
      <c r="D30" s="243"/>
      <c r="E30" s="243"/>
      <c r="F30" s="130"/>
      <c r="G30" s="70"/>
      <c r="H30" s="70"/>
      <c r="I30" s="70"/>
      <c r="J30" s="66"/>
      <c r="K30" s="64"/>
      <c r="L30" s="69"/>
      <c r="M30" s="53"/>
      <c r="N30" s="68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</row>
    <row r="31" spans="1:33" ht="20.100000000000001" customHeight="1">
      <c r="A31" s="244"/>
      <c r="B31" s="227"/>
      <c r="C31" s="227"/>
      <c r="D31" s="227"/>
      <c r="E31" s="227"/>
      <c r="F31" s="131"/>
      <c r="G31" s="67"/>
      <c r="H31" s="67"/>
      <c r="I31" s="67"/>
      <c r="J31" s="66"/>
      <c r="K31" s="64"/>
      <c r="L31" s="63"/>
      <c r="M31" s="53"/>
      <c r="N31" s="62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</row>
    <row r="32" spans="1:33" ht="20.100000000000001" customHeight="1">
      <c r="A32" s="244"/>
      <c r="B32" s="227"/>
      <c r="C32" s="227"/>
      <c r="D32" s="227"/>
      <c r="E32" s="227"/>
      <c r="F32" s="131"/>
      <c r="G32" s="67"/>
      <c r="H32" s="67"/>
      <c r="I32" s="67"/>
      <c r="J32" s="66"/>
      <c r="K32" s="64"/>
      <c r="L32" s="63"/>
      <c r="M32" s="53"/>
      <c r="N32" s="62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</row>
    <row r="33" spans="1:33" ht="20.100000000000001" customHeight="1">
      <c r="A33" s="244"/>
      <c r="B33" s="227"/>
      <c r="C33" s="227"/>
      <c r="D33" s="227"/>
      <c r="E33" s="227"/>
      <c r="F33" s="131"/>
      <c r="G33" s="67"/>
      <c r="H33" s="67"/>
      <c r="I33" s="67"/>
      <c r="J33" s="66"/>
      <c r="K33" s="64"/>
      <c r="L33" s="63"/>
      <c r="M33" s="53"/>
      <c r="N33" s="62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</row>
    <row r="34" spans="1:33" ht="20.100000000000001" customHeight="1">
      <c r="A34" s="244"/>
      <c r="B34" s="227"/>
      <c r="C34" s="227"/>
      <c r="D34" s="227"/>
      <c r="E34" s="227"/>
      <c r="F34" s="131"/>
      <c r="G34" s="67"/>
      <c r="H34" s="67"/>
      <c r="I34" s="67"/>
      <c r="J34" s="66"/>
      <c r="K34" s="64"/>
      <c r="L34" s="63"/>
      <c r="M34" s="53"/>
      <c r="N34" s="62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</row>
    <row r="35" spans="1:33" ht="20.100000000000001" customHeight="1">
      <c r="A35" s="244"/>
      <c r="B35" s="227"/>
      <c r="C35" s="227"/>
      <c r="D35" s="227"/>
      <c r="E35" s="227"/>
      <c r="F35" s="132"/>
      <c r="G35" s="67"/>
      <c r="H35" s="67"/>
      <c r="I35" s="67"/>
      <c r="J35" s="66"/>
      <c r="K35" s="64"/>
      <c r="L35" s="63"/>
      <c r="M35" s="53"/>
      <c r="N35" s="62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</row>
    <row r="36" spans="1:33" ht="20.100000000000001" customHeight="1">
      <c r="A36" s="244"/>
      <c r="B36" s="227"/>
      <c r="C36" s="227"/>
      <c r="D36" s="227"/>
      <c r="E36" s="227"/>
      <c r="F36" s="131"/>
      <c r="G36" s="67"/>
      <c r="H36" s="67"/>
      <c r="I36" s="67"/>
      <c r="J36" s="66"/>
      <c r="K36" s="64"/>
      <c r="L36" s="63"/>
      <c r="M36" s="53"/>
      <c r="N36" s="62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</row>
    <row r="37" spans="1:33" ht="20.100000000000001" customHeight="1">
      <c r="A37" s="244"/>
      <c r="B37" s="227"/>
      <c r="C37" s="227"/>
      <c r="D37" s="227"/>
      <c r="E37" s="227"/>
      <c r="F37" s="131"/>
      <c r="G37" s="67"/>
      <c r="H37" s="67"/>
      <c r="I37" s="67"/>
      <c r="J37" s="66"/>
      <c r="K37" s="64"/>
      <c r="L37" s="63"/>
      <c r="M37" s="53"/>
      <c r="N37" s="62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</row>
    <row r="38" spans="1:33" ht="20.100000000000001" customHeight="1">
      <c r="A38" s="234"/>
      <c r="B38" s="235"/>
      <c r="C38" s="235"/>
      <c r="D38" s="235"/>
      <c r="E38" s="235"/>
      <c r="F38" s="133"/>
      <c r="G38" s="67"/>
      <c r="H38" s="67"/>
      <c r="I38" s="67"/>
      <c r="J38" s="66"/>
      <c r="K38" s="64"/>
      <c r="L38" s="63"/>
      <c r="M38" s="53"/>
      <c r="N38" s="62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</row>
    <row r="39" spans="1:33" ht="20.100000000000001" customHeight="1">
      <c r="A39" s="129"/>
      <c r="B39" s="121"/>
      <c r="C39" s="121"/>
      <c r="D39" s="121"/>
      <c r="E39" s="121"/>
      <c r="F39" s="67"/>
      <c r="G39" s="67"/>
      <c r="H39" s="67"/>
      <c r="I39" s="67"/>
      <c r="J39" s="66"/>
      <c r="K39" s="64"/>
      <c r="L39" s="63"/>
      <c r="M39" s="53"/>
      <c r="N39" s="62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</row>
    <row r="40" spans="1:33" ht="20.100000000000001" customHeight="1">
      <c r="A40" s="129"/>
      <c r="B40" s="121"/>
      <c r="C40" s="121"/>
      <c r="D40" s="121"/>
      <c r="E40" s="121"/>
      <c r="F40" s="67"/>
      <c r="G40" s="67"/>
      <c r="H40" s="67"/>
      <c r="I40" s="67"/>
      <c r="J40" s="66"/>
      <c r="K40" s="64"/>
      <c r="L40" s="63"/>
      <c r="M40" s="53"/>
      <c r="N40" s="62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</row>
    <row r="41" spans="1:33" ht="20.100000000000001" customHeight="1">
      <c r="A41" s="129"/>
      <c r="B41" s="121"/>
      <c r="C41" s="121"/>
      <c r="D41" s="121"/>
      <c r="E41" s="121"/>
      <c r="F41" s="67"/>
      <c r="G41" s="67"/>
      <c r="H41" s="67"/>
      <c r="I41" s="67"/>
      <c r="J41" s="66"/>
      <c r="K41" s="64"/>
      <c r="L41" s="63"/>
      <c r="M41" s="53"/>
      <c r="N41" s="62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</row>
    <row r="42" spans="1:33" ht="20.100000000000001" customHeight="1">
      <c r="A42" s="129"/>
      <c r="B42" s="121"/>
      <c r="C42" s="121"/>
      <c r="D42" s="121"/>
      <c r="E42" s="121"/>
      <c r="F42" s="67"/>
      <c r="G42" s="67"/>
      <c r="H42" s="67"/>
      <c r="I42" s="67"/>
      <c r="J42" s="66"/>
      <c r="K42" s="64"/>
      <c r="L42" s="63"/>
      <c r="M42" s="53"/>
      <c r="N42" s="62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</row>
    <row r="43" spans="1:33" ht="20.100000000000001" customHeight="1">
      <c r="A43" s="129"/>
      <c r="B43" s="121"/>
      <c r="C43" s="121"/>
      <c r="D43" s="121"/>
      <c r="E43" s="121"/>
      <c r="F43" s="67"/>
      <c r="G43" s="67"/>
      <c r="H43" s="67"/>
      <c r="I43" s="67"/>
      <c r="J43" s="66"/>
      <c r="K43" s="64"/>
      <c r="L43" s="63"/>
      <c r="M43" s="53"/>
      <c r="N43" s="62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</row>
    <row r="44" spans="1:33" ht="20.100000000000001" customHeight="1">
      <c r="A44" s="122" t="s">
        <v>84</v>
      </c>
      <c r="B44" s="230"/>
      <c r="C44" s="231"/>
      <c r="D44" s="123"/>
      <c r="E44" s="124"/>
      <c r="F44" s="124"/>
      <c r="G44" s="67"/>
      <c r="H44" s="67"/>
      <c r="I44" s="67"/>
      <c r="J44" s="66"/>
      <c r="K44" s="64"/>
      <c r="L44" s="63"/>
      <c r="M44" s="53"/>
      <c r="N44" s="62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</row>
    <row r="45" spans="1:33" ht="20.100000000000001" customHeight="1">
      <c r="A45" s="122"/>
      <c r="B45" s="232" t="s">
        <v>85</v>
      </c>
      <c r="C45" s="233"/>
      <c r="D45" s="123"/>
      <c r="E45" s="123" t="s">
        <v>86</v>
      </c>
      <c r="F45" s="123" t="s">
        <v>87</v>
      </c>
      <c r="G45" s="67"/>
      <c r="H45" s="67"/>
      <c r="I45" s="67"/>
      <c r="J45" s="66"/>
      <c r="K45" s="64"/>
      <c r="L45" s="63"/>
      <c r="M45" s="53"/>
      <c r="N45" s="62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</row>
    <row r="46" spans="1:33" ht="20.100000000000001" customHeight="1">
      <c r="A46" s="122"/>
      <c r="B46" s="125"/>
      <c r="C46" s="126"/>
      <c r="D46" s="123"/>
      <c r="E46" s="123"/>
      <c r="F46" s="123"/>
      <c r="G46" s="67"/>
      <c r="H46" s="67"/>
      <c r="I46" s="67"/>
      <c r="J46" s="66"/>
      <c r="K46" s="64"/>
      <c r="L46" s="63"/>
      <c r="M46" s="53"/>
      <c r="N46" s="62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</row>
    <row r="47" spans="1:33" ht="20.100000000000001" customHeight="1">
      <c r="A47" s="122"/>
      <c r="B47" s="125"/>
      <c r="C47" s="126"/>
      <c r="D47" s="123"/>
      <c r="E47" s="123"/>
      <c r="F47" s="123"/>
      <c r="G47" s="67"/>
      <c r="H47" s="67"/>
      <c r="I47" s="67"/>
      <c r="J47" s="66"/>
      <c r="K47" s="64"/>
      <c r="L47" s="63"/>
      <c r="M47" s="53"/>
      <c r="N47" s="62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</row>
    <row r="48" spans="1:33" ht="20.100000000000001" customHeight="1">
      <c r="A48" s="123"/>
      <c r="B48" s="53"/>
      <c r="C48" s="53"/>
      <c r="D48" s="53"/>
      <c r="E48" s="53"/>
      <c r="F48" s="53"/>
      <c r="G48" s="67"/>
      <c r="H48" s="67"/>
      <c r="I48" s="67"/>
      <c r="J48" s="66"/>
      <c r="K48" s="64"/>
      <c r="L48" s="63"/>
      <c r="M48" s="53"/>
      <c r="N48" s="62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</row>
    <row r="49" spans="1:33" ht="20.100000000000001" customHeight="1">
      <c r="A49" s="122" t="s">
        <v>88</v>
      </c>
      <c r="B49" s="230"/>
      <c r="C49" s="231"/>
      <c r="D49" s="123"/>
      <c r="E49" s="124"/>
      <c r="F49" s="124"/>
      <c r="G49" s="67"/>
      <c r="H49" s="67"/>
      <c r="I49" s="67"/>
      <c r="J49" s="66"/>
      <c r="K49" s="64"/>
      <c r="L49" s="63"/>
      <c r="M49" s="53"/>
      <c r="N49" s="62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</row>
    <row r="50" spans="1:33" ht="20.100000000000001" customHeight="1">
      <c r="A50" s="127"/>
      <c r="B50" s="232" t="s">
        <v>85</v>
      </c>
      <c r="C50" s="233"/>
      <c r="D50" s="123"/>
      <c r="E50" s="123" t="s">
        <v>86</v>
      </c>
      <c r="F50" s="123" t="s">
        <v>87</v>
      </c>
      <c r="G50" s="67"/>
      <c r="H50" s="67"/>
      <c r="I50" s="67"/>
      <c r="J50" s="66"/>
      <c r="K50" s="64"/>
      <c r="L50" s="63"/>
      <c r="M50" s="53"/>
      <c r="N50" s="62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</row>
    <row r="51" spans="1:33" ht="20.100000000000001" customHeight="1">
      <c r="A51" s="128"/>
      <c r="B51" s="128"/>
      <c r="C51" s="128"/>
      <c r="D51" s="128"/>
      <c r="E51" s="128"/>
      <c r="F51" s="128"/>
      <c r="G51" s="67"/>
      <c r="H51" s="67"/>
      <c r="I51" s="67"/>
      <c r="J51" s="66"/>
      <c r="K51" s="64"/>
      <c r="L51" s="63"/>
      <c r="M51" s="53"/>
      <c r="N51" s="62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</row>
    <row r="52" spans="1:33" ht="20.100000000000001" customHeight="1">
      <c r="A52" s="226"/>
      <c r="B52" s="226"/>
      <c r="C52" s="226"/>
      <c r="D52" s="226"/>
      <c r="E52" s="226"/>
      <c r="F52" s="67"/>
      <c r="G52" s="67"/>
      <c r="H52" s="67"/>
      <c r="I52" s="67"/>
      <c r="J52" s="66"/>
      <c r="K52" s="64"/>
      <c r="L52" s="63"/>
      <c r="M52" s="53"/>
      <c r="N52" s="62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3"/>
      <c r="AG52" s="53"/>
    </row>
    <row r="53" spans="1:33" ht="20.100000000000001" customHeight="1">
      <c r="A53" s="226"/>
      <c r="B53" s="227"/>
      <c r="C53" s="227"/>
      <c r="D53" s="227"/>
      <c r="E53" s="227"/>
      <c r="F53" s="67"/>
      <c r="G53" s="67"/>
      <c r="H53" s="67"/>
      <c r="I53" s="67"/>
      <c r="J53" s="66"/>
      <c r="K53" s="64"/>
      <c r="L53" s="63"/>
      <c r="M53" s="53"/>
      <c r="N53" s="62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</row>
    <row r="54" spans="1:33" ht="20.100000000000001" customHeight="1">
      <c r="A54" s="226"/>
      <c r="B54" s="227"/>
      <c r="C54" s="227"/>
      <c r="D54" s="227"/>
      <c r="E54" s="227"/>
      <c r="F54" s="67"/>
      <c r="G54" s="67"/>
      <c r="H54" s="67"/>
      <c r="I54" s="67"/>
      <c r="J54" s="66"/>
      <c r="K54" s="64"/>
      <c r="L54" s="63"/>
      <c r="M54" s="53"/>
      <c r="N54" s="62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</row>
    <row r="55" spans="1:33" ht="20.100000000000001" customHeight="1">
      <c r="A55" s="226"/>
      <c r="B55" s="227"/>
      <c r="C55" s="227"/>
      <c r="D55" s="227"/>
      <c r="E55" s="227"/>
      <c r="F55" s="67"/>
      <c r="G55" s="67"/>
      <c r="H55" s="67"/>
      <c r="I55" s="67"/>
      <c r="J55" s="66"/>
      <c r="K55" s="64"/>
      <c r="L55" s="63"/>
      <c r="M55" s="53"/>
      <c r="N55" s="62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</row>
    <row r="56" spans="1:33" ht="20.100000000000001" customHeight="1">
      <c r="A56" s="226"/>
      <c r="B56" s="227"/>
      <c r="C56" s="227"/>
      <c r="D56" s="227"/>
      <c r="E56" s="227"/>
      <c r="F56" s="66"/>
      <c r="G56" s="66"/>
      <c r="H56" s="66"/>
      <c r="I56" s="66"/>
      <c r="J56" s="66"/>
      <c r="K56" s="64"/>
      <c r="L56" s="63"/>
      <c r="M56" s="53"/>
      <c r="N56" s="62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53"/>
      <c r="AG56" s="53"/>
    </row>
    <row r="57" spans="1:33" ht="20.100000000000001" customHeight="1">
      <c r="A57" s="226"/>
      <c r="B57" s="227"/>
      <c r="C57" s="227"/>
      <c r="D57" s="227"/>
      <c r="E57" s="227"/>
      <c r="F57" s="65"/>
      <c r="G57" s="65"/>
      <c r="H57" s="65"/>
      <c r="I57" s="65"/>
      <c r="J57" s="65"/>
      <c r="K57" s="64"/>
      <c r="L57" s="63"/>
      <c r="M57" s="53"/>
      <c r="N57" s="62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/>
    </row>
    <row r="58" spans="1:33" ht="20.100000000000001" customHeight="1">
      <c r="A58" s="226"/>
      <c r="B58" s="227"/>
      <c r="C58" s="227"/>
      <c r="D58" s="227"/>
      <c r="E58" s="227"/>
      <c r="F58" s="65"/>
      <c r="G58" s="65"/>
      <c r="H58" s="65"/>
      <c r="I58" s="65"/>
      <c r="J58" s="65"/>
      <c r="K58" s="64"/>
      <c r="L58" s="63"/>
      <c r="M58" s="53"/>
      <c r="N58" s="62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  <c r="AF58" s="53"/>
      <c r="AG58" s="53"/>
    </row>
    <row r="59" spans="1:33" ht="20.100000000000001" customHeight="1">
      <c r="A59" s="226"/>
      <c r="B59" s="227"/>
      <c r="C59" s="227"/>
      <c r="D59" s="227"/>
      <c r="E59" s="227"/>
      <c r="F59" s="65"/>
      <c r="G59" s="65"/>
      <c r="H59" s="65"/>
      <c r="I59" s="65"/>
      <c r="J59" s="65"/>
      <c r="K59" s="64"/>
      <c r="L59" s="63"/>
      <c r="M59" s="53"/>
      <c r="N59" s="62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3"/>
      <c r="AC59" s="53"/>
      <c r="AD59" s="53"/>
      <c r="AE59" s="53"/>
      <c r="AF59" s="53"/>
      <c r="AG59" s="53"/>
    </row>
    <row r="60" spans="1:33" ht="20.100000000000001" customHeight="1">
      <c r="A60" s="226"/>
      <c r="B60" s="227"/>
      <c r="C60" s="227"/>
      <c r="D60" s="227"/>
      <c r="E60" s="227"/>
      <c r="F60" s="65"/>
      <c r="G60" s="65"/>
      <c r="H60" s="65"/>
      <c r="I60" s="65"/>
      <c r="J60" s="65"/>
      <c r="K60" s="64"/>
      <c r="L60" s="63"/>
      <c r="M60" s="53"/>
      <c r="N60" s="62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53"/>
      <c r="AG60" s="53"/>
    </row>
    <row r="61" spans="1:33" ht="20.100000000000001" customHeight="1">
      <c r="A61" s="228"/>
      <c r="B61" s="229"/>
      <c r="C61" s="229"/>
      <c r="D61" s="229"/>
      <c r="E61" s="229"/>
      <c r="F61" s="65"/>
      <c r="G61" s="65"/>
      <c r="H61" s="65"/>
      <c r="I61" s="65"/>
      <c r="J61" s="65"/>
      <c r="K61" s="64"/>
      <c r="L61" s="63"/>
      <c r="M61" s="53"/>
      <c r="N61" s="62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</row>
    <row r="62" spans="1:33" ht="20.100000000000001" customHeight="1">
      <c r="D62" s="59"/>
      <c r="F62" s="59"/>
    </row>
    <row r="63" spans="1:33" ht="20.100000000000001" customHeight="1">
      <c r="D63" s="59"/>
      <c r="F63" s="59"/>
    </row>
    <row r="64" spans="1:33" ht="20.100000000000001" customHeight="1">
      <c r="D64" s="59"/>
      <c r="F64" s="59"/>
    </row>
    <row r="65" spans="2:6" ht="20.100000000000001" customHeight="1">
      <c r="B65" s="61"/>
      <c r="C65" s="60"/>
      <c r="D65" s="59"/>
      <c r="F65" s="59"/>
    </row>
    <row r="66" spans="2:6" ht="20.100000000000001" customHeight="1">
      <c r="B66" s="61"/>
      <c r="C66" s="60"/>
      <c r="D66" s="59"/>
      <c r="F66" s="59"/>
    </row>
    <row r="67" spans="2:6" ht="20.100000000000001" customHeight="1">
      <c r="F67" s="59"/>
    </row>
    <row r="68" spans="2:6" ht="20.100000000000001" customHeight="1">
      <c r="F68" s="59"/>
    </row>
    <row r="77" spans="2:6" ht="20.100000000000001" customHeight="1">
      <c r="D77" s="59"/>
    </row>
    <row r="78" spans="2:6" ht="20.100000000000001" customHeight="1">
      <c r="D78" s="59"/>
    </row>
    <row r="79" spans="2:6" ht="20.100000000000001" customHeight="1">
      <c r="D79" s="59"/>
    </row>
    <row r="80" spans="2:6" ht="20.100000000000001" customHeight="1">
      <c r="D80" s="59"/>
    </row>
    <row r="81" spans="1:4" ht="20.100000000000001" customHeight="1">
      <c r="A81" s="59"/>
      <c r="D81" s="59"/>
    </row>
    <row r="82" spans="1:4" ht="20.100000000000001" customHeight="1">
      <c r="A82" s="60"/>
      <c r="D82" s="59"/>
    </row>
    <row r="83" spans="1:4" ht="20.100000000000001" customHeight="1">
      <c r="A83" s="59"/>
      <c r="D83" s="59"/>
    </row>
    <row r="84" spans="1:4" ht="20.100000000000001" customHeight="1">
      <c r="A84" s="59"/>
      <c r="D84" s="59"/>
    </row>
    <row r="181" spans="1:1" ht="20.100000000000001" customHeight="1">
      <c r="A181" s="60"/>
    </row>
  </sheetData>
  <mergeCells count="26">
    <mergeCell ref="A38:E38"/>
    <mergeCell ref="B1:E3"/>
    <mergeCell ref="B4:E4"/>
    <mergeCell ref="A29:B29"/>
    <mergeCell ref="A30:E30"/>
    <mergeCell ref="A31:E31"/>
    <mergeCell ref="A32:E32"/>
    <mergeCell ref="A33:E33"/>
    <mergeCell ref="A34:E34"/>
    <mergeCell ref="A35:E35"/>
    <mergeCell ref="A36:E36"/>
    <mergeCell ref="A37:E37"/>
    <mergeCell ref="A52:E52"/>
    <mergeCell ref="B44:C44"/>
    <mergeCell ref="B45:C45"/>
    <mergeCell ref="B49:C49"/>
    <mergeCell ref="B50:C50"/>
    <mergeCell ref="A60:E60"/>
    <mergeCell ref="A61:E61"/>
    <mergeCell ref="A53:E53"/>
    <mergeCell ref="A54:E54"/>
    <mergeCell ref="A55:E55"/>
    <mergeCell ref="A56:E56"/>
    <mergeCell ref="A57:E57"/>
    <mergeCell ref="A58:E58"/>
    <mergeCell ref="A59:E59"/>
  </mergeCells>
  <conditionalFormatting sqref="E26">
    <cfRule type="cellIs" dxfId="86" priority="1" operator="between">
      <formula>0.85</formula>
      <formula>0.9</formula>
    </cfRule>
    <cfRule type="cellIs" dxfId="85" priority="2" operator="lessThan">
      <formula>0.85</formula>
    </cfRule>
    <cfRule type="cellIs" dxfId="84" priority="3" operator="greaterThan">
      <formula>0.9</formula>
    </cfRule>
  </conditionalFormatting>
  <dataValidations count="4">
    <dataValidation type="list" allowBlank="1" showInputMessage="1" showErrorMessage="1" sqref="C17:C21">
      <formula1>#REF!</formula1>
    </dataValidation>
    <dataValidation type="list" allowBlank="1" showInputMessage="1" showErrorMessage="1" sqref="C15:C16">
      <formula1>#REF!</formula1>
    </dataValidation>
    <dataValidation type="list" allowBlank="1" showInputMessage="1" showErrorMessage="1" sqref="F15:F17">
      <formula1>#REF!</formula1>
    </dataValidation>
    <dataValidation type="list" allowBlank="1" showInputMessage="1" showErrorMessage="1" sqref="C8:C14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58" orientation="portrait" r:id="rId1"/>
  <headerFooter scaleWithDoc="0">
    <oddFooter>&amp;R&amp;"Arial,полужирный"&amp;6СТРАНИЦА &amp;P ИЗ &amp;N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3"/>
  <sheetViews>
    <sheetView view="pageBreakPreview" topLeftCell="A176" zoomScale="110" zoomScaleNormal="110" zoomScaleSheetLayoutView="110" workbookViewId="0">
      <selection activeCell="C191" sqref="C191"/>
    </sheetView>
  </sheetViews>
  <sheetFormatPr defaultColWidth="9.140625" defaultRowHeight="15.75"/>
  <cols>
    <col min="1" max="1" width="3.7109375" style="3" customWidth="1"/>
    <col min="2" max="2" width="4.7109375" style="51" customWidth="1"/>
    <col min="3" max="3" width="113.5703125" style="3" customWidth="1"/>
    <col min="4" max="4" width="17.140625" style="5" customWidth="1"/>
    <col min="5" max="6" width="11.7109375" style="4" customWidth="1"/>
    <col min="7" max="7" width="13.7109375" style="4" customWidth="1"/>
    <col min="8" max="8" width="13.42578125" style="4" customWidth="1"/>
    <col min="9" max="9" width="27.85546875" style="3" customWidth="1"/>
    <col min="10" max="10" width="8.28515625" style="3" customWidth="1"/>
    <col min="11" max="14" width="9.140625" style="3" customWidth="1"/>
    <col min="15" max="16384" width="9.140625" style="3"/>
  </cols>
  <sheetData>
    <row r="1" spans="1:8" ht="20.100000000000001" customHeight="1">
      <c r="B1" s="206"/>
      <c r="C1" s="245" t="s">
        <v>235</v>
      </c>
      <c r="D1" s="31"/>
    </row>
    <row r="2" spans="1:8" ht="20.100000000000001" customHeight="1">
      <c r="C2" s="245"/>
      <c r="D2" s="32"/>
    </row>
    <row r="3" spans="1:8" ht="20.100000000000001" customHeight="1" thickBot="1">
      <c r="C3" s="245"/>
      <c r="D3" s="33"/>
    </row>
    <row r="4" spans="1:8" ht="20.100000000000001" customHeight="1" thickBot="1">
      <c r="C4" s="30" t="s">
        <v>14</v>
      </c>
      <c r="D4" s="194">
        <f>D207</f>
        <v>1</v>
      </c>
      <c r="E4" s="6"/>
      <c r="F4" s="6"/>
    </row>
    <row r="5" spans="1:8" ht="8.25" customHeight="1" thickBot="1">
      <c r="C5" s="223"/>
      <c r="D5" s="33"/>
    </row>
    <row r="6" spans="1:8" ht="24.75" customHeight="1" thickBot="1">
      <c r="C6" s="222" t="s">
        <v>241</v>
      </c>
      <c r="D6" s="246" t="s">
        <v>242</v>
      </c>
    </row>
    <row r="7" spans="1:8" ht="56.25" customHeight="1" thickBot="1">
      <c r="C7" s="195" t="s">
        <v>261</v>
      </c>
      <c r="D7" s="247"/>
    </row>
    <row r="8" spans="1:8" ht="16.5" thickBot="1">
      <c r="C8" s="220" t="s">
        <v>42</v>
      </c>
      <c r="D8" s="220"/>
      <c r="E8" s="8"/>
      <c r="F8" s="8"/>
      <c r="H8" s="9"/>
    </row>
    <row r="9" spans="1:8" ht="22.5">
      <c r="A9" s="207">
        <f>IF(D9="N/A",0,IF(D9&lt;&gt;E9,1,0))</f>
        <v>0</v>
      </c>
      <c r="B9" s="139">
        <v>1</v>
      </c>
      <c r="C9" s="193" t="s">
        <v>258</v>
      </c>
      <c r="D9" s="157" t="s">
        <v>20</v>
      </c>
      <c r="E9" s="8" t="s">
        <v>20</v>
      </c>
      <c r="F9" s="8">
        <v>1</v>
      </c>
      <c r="G9" s="4">
        <f t="shared" ref="G9:G17" si="0">IF(D9=E9,F9,0)</f>
        <v>1</v>
      </c>
      <c r="H9" s="9">
        <f t="shared" ref="H9:H17" si="1">IF(D9="N/A",0,F9)</f>
        <v>1</v>
      </c>
    </row>
    <row r="10" spans="1:8">
      <c r="A10" s="207">
        <f>IF(D10="N/A",0,IF(D10&lt;&gt;E10,MAX(A$8:A9)+1,0))</f>
        <v>0</v>
      </c>
      <c r="B10" s="139">
        <v>2</v>
      </c>
      <c r="C10" s="142" t="s">
        <v>259</v>
      </c>
      <c r="D10" s="158" t="s">
        <v>20</v>
      </c>
      <c r="E10" s="8" t="s">
        <v>20</v>
      </c>
      <c r="F10" s="8">
        <v>1</v>
      </c>
      <c r="G10" s="4">
        <f t="shared" si="0"/>
        <v>1</v>
      </c>
      <c r="H10" s="9">
        <f t="shared" si="1"/>
        <v>1</v>
      </c>
    </row>
    <row r="11" spans="1:8" ht="22.5">
      <c r="A11" s="207">
        <f>IF(D11="N/A",0,IF(D11&lt;&gt;E11,MAX(A$8:A10)+1,0))</f>
        <v>0</v>
      </c>
      <c r="B11" s="139">
        <v>3</v>
      </c>
      <c r="C11" s="141" t="s">
        <v>246</v>
      </c>
      <c r="D11" s="158" t="s">
        <v>20</v>
      </c>
      <c r="E11" s="8" t="s">
        <v>20</v>
      </c>
      <c r="F11" s="8">
        <v>1</v>
      </c>
      <c r="G11" s="4">
        <f t="shared" si="0"/>
        <v>1</v>
      </c>
      <c r="H11" s="9">
        <f t="shared" si="1"/>
        <v>1</v>
      </c>
    </row>
    <row r="12" spans="1:8" ht="22.5">
      <c r="A12" s="207">
        <f>IF(D12="N/A",0,IF(D12&lt;&gt;E12,MAX(A$8:A11)+1,0))</f>
        <v>0</v>
      </c>
      <c r="B12" s="139">
        <v>4</v>
      </c>
      <c r="C12" s="141" t="s">
        <v>262</v>
      </c>
      <c r="D12" s="158" t="s">
        <v>20</v>
      </c>
      <c r="E12" s="8" t="s">
        <v>20</v>
      </c>
      <c r="F12" s="8">
        <v>1</v>
      </c>
      <c r="G12" s="4">
        <f t="shared" si="0"/>
        <v>1</v>
      </c>
      <c r="H12" s="9">
        <f t="shared" si="1"/>
        <v>1</v>
      </c>
    </row>
    <row r="13" spans="1:8" ht="22.5">
      <c r="A13" s="207">
        <f>IF(D13="N/A",0,IF(D13&lt;&gt;E13,MAX(A$8:A12)+1,0))</f>
        <v>0</v>
      </c>
      <c r="B13" s="139">
        <v>5</v>
      </c>
      <c r="C13" s="142" t="s">
        <v>247</v>
      </c>
      <c r="D13" s="158" t="s">
        <v>20</v>
      </c>
      <c r="E13" s="8" t="s">
        <v>20</v>
      </c>
      <c r="F13" s="8">
        <v>1</v>
      </c>
      <c r="G13" s="4">
        <f t="shared" si="0"/>
        <v>1</v>
      </c>
      <c r="H13" s="9">
        <f t="shared" si="1"/>
        <v>1</v>
      </c>
    </row>
    <row r="14" spans="1:8">
      <c r="A14" s="207">
        <f>IF(D14="N/A",0,IF(D14&lt;&gt;E14,MAX(A$8:A13)+1,0))</f>
        <v>0</v>
      </c>
      <c r="B14" s="139">
        <v>6</v>
      </c>
      <c r="C14" s="141" t="s">
        <v>141</v>
      </c>
      <c r="D14" s="158" t="s">
        <v>20</v>
      </c>
      <c r="E14" s="8" t="s">
        <v>20</v>
      </c>
      <c r="F14" s="8">
        <v>1</v>
      </c>
      <c r="G14" s="4">
        <f t="shared" ref="G14" si="2">IF(D14=E14,F14,0)</f>
        <v>1</v>
      </c>
      <c r="H14" s="9">
        <f t="shared" ref="H14" si="3">IF(D14="N/A",0,F14)</f>
        <v>1</v>
      </c>
    </row>
    <row r="15" spans="1:8" ht="56.25">
      <c r="A15" s="207">
        <f>IF(D15="N/A",0,IF(D15&lt;&gt;E15,MAX(A$8:A14)+1,0))</f>
        <v>0</v>
      </c>
      <c r="B15" s="139">
        <v>7</v>
      </c>
      <c r="C15" s="142" t="s">
        <v>248</v>
      </c>
      <c r="D15" s="158" t="s">
        <v>20</v>
      </c>
      <c r="E15" s="8" t="s">
        <v>20</v>
      </c>
      <c r="F15" s="8">
        <v>1</v>
      </c>
      <c r="G15" s="4">
        <f t="shared" si="0"/>
        <v>1</v>
      </c>
      <c r="H15" s="9">
        <f t="shared" si="1"/>
        <v>1</v>
      </c>
    </row>
    <row r="16" spans="1:8">
      <c r="A16" s="207">
        <f>IF(D16="N/A",0,IF(D16&lt;&gt;E16,MAX(A$8:A15)+1,0))</f>
        <v>0</v>
      </c>
      <c r="B16" s="139">
        <v>8</v>
      </c>
      <c r="C16" s="141" t="s">
        <v>179</v>
      </c>
      <c r="D16" s="158" t="s">
        <v>20</v>
      </c>
      <c r="E16" s="8" t="s">
        <v>20</v>
      </c>
      <c r="F16" s="8">
        <v>1</v>
      </c>
      <c r="G16" s="4">
        <f t="shared" si="0"/>
        <v>1</v>
      </c>
      <c r="H16" s="9">
        <f t="shared" si="1"/>
        <v>1</v>
      </c>
    </row>
    <row r="17" spans="1:8" ht="22.5">
      <c r="A17" s="207">
        <f>IF(D17="N/A",0,IF(D17&lt;&gt;E17,MAX(A$8:A16)+1,0))</f>
        <v>0</v>
      </c>
      <c r="B17" s="139">
        <v>9</v>
      </c>
      <c r="C17" s="141" t="s">
        <v>201</v>
      </c>
      <c r="D17" s="158" t="s">
        <v>20</v>
      </c>
      <c r="E17" s="8" t="s">
        <v>20</v>
      </c>
      <c r="F17" s="8">
        <v>1</v>
      </c>
      <c r="G17" s="4">
        <f t="shared" si="0"/>
        <v>1</v>
      </c>
      <c r="H17" s="9">
        <f t="shared" si="1"/>
        <v>1</v>
      </c>
    </row>
    <row r="18" spans="1:8" ht="16.5" thickBot="1">
      <c r="B18" s="139"/>
      <c r="C18" s="168" t="s">
        <v>41</v>
      </c>
      <c r="D18" s="168"/>
      <c r="E18" s="8"/>
      <c r="F18" s="8"/>
      <c r="H18" s="9"/>
    </row>
    <row r="19" spans="1:8" ht="32.25" customHeight="1">
      <c r="A19" s="207">
        <f>IF(D19="N/A",0,IF(D19&lt;&gt;E19,MAX(A$8:A18)+1,0))</f>
        <v>0</v>
      </c>
      <c r="B19" s="139">
        <v>10</v>
      </c>
      <c r="C19" s="165" t="s">
        <v>255</v>
      </c>
      <c r="D19" s="157" t="s">
        <v>20</v>
      </c>
      <c r="E19" s="8" t="s">
        <v>20</v>
      </c>
      <c r="F19" s="8">
        <v>1</v>
      </c>
      <c r="G19" s="4">
        <f t="shared" ref="G19:G30" si="4">IF(D19=E19,F19,0)</f>
        <v>1</v>
      </c>
      <c r="H19" s="9">
        <f t="shared" ref="H19:H30" si="5">IF(D19="N/A",0,F19)</f>
        <v>1</v>
      </c>
    </row>
    <row r="20" spans="1:8" ht="33.75">
      <c r="A20" s="207">
        <f>IF(D20="N/A",0,IF(D20&lt;&gt;E20,MAX(A$8:A19)+1,0))</f>
        <v>0</v>
      </c>
      <c r="B20" s="139">
        <v>11</v>
      </c>
      <c r="C20" s="165" t="s">
        <v>210</v>
      </c>
      <c r="D20" s="158" t="s">
        <v>20</v>
      </c>
      <c r="E20" s="8" t="s">
        <v>20</v>
      </c>
      <c r="F20" s="8">
        <v>1</v>
      </c>
      <c r="G20" s="4">
        <f t="shared" si="4"/>
        <v>1</v>
      </c>
      <c r="H20" s="9">
        <f t="shared" si="5"/>
        <v>1</v>
      </c>
    </row>
    <row r="21" spans="1:8">
      <c r="A21" s="207">
        <f>IF(D21="N/A",0,IF(D21&lt;&gt;E21,MAX(A$8:A20)+1,0))</f>
        <v>0</v>
      </c>
      <c r="B21" s="139">
        <v>12</v>
      </c>
      <c r="C21" s="165" t="s">
        <v>90</v>
      </c>
      <c r="D21" s="158" t="s">
        <v>20</v>
      </c>
      <c r="E21" s="8" t="s">
        <v>20</v>
      </c>
      <c r="F21" s="8">
        <v>1</v>
      </c>
      <c r="G21" s="4">
        <f t="shared" si="4"/>
        <v>1</v>
      </c>
      <c r="H21" s="9">
        <f t="shared" si="5"/>
        <v>1</v>
      </c>
    </row>
    <row r="22" spans="1:8">
      <c r="A22" s="207">
        <f>IF(D22="N/A",0,IF(D22&lt;&gt;E22,MAX(A$8:A21)+1,0))</f>
        <v>0</v>
      </c>
      <c r="B22" s="139">
        <v>13</v>
      </c>
      <c r="C22" s="165" t="s">
        <v>202</v>
      </c>
      <c r="D22" s="158" t="s">
        <v>20</v>
      </c>
      <c r="E22" s="8" t="s">
        <v>20</v>
      </c>
      <c r="F22" s="8">
        <v>1</v>
      </c>
      <c r="G22" s="4">
        <f t="shared" si="4"/>
        <v>1</v>
      </c>
      <c r="H22" s="9">
        <f t="shared" si="5"/>
        <v>1</v>
      </c>
    </row>
    <row r="23" spans="1:8" ht="33.75">
      <c r="A23" s="207">
        <f>IF(D23="N/A",0,IF(D23&lt;&gt;E23,MAX(A$8:A22)+1,0))</f>
        <v>0</v>
      </c>
      <c r="B23" s="139">
        <v>14</v>
      </c>
      <c r="C23" s="165" t="s">
        <v>133</v>
      </c>
      <c r="D23" s="158" t="s">
        <v>20</v>
      </c>
      <c r="E23" s="8" t="s">
        <v>20</v>
      </c>
      <c r="F23" s="8">
        <v>1</v>
      </c>
      <c r="G23" s="4">
        <f t="shared" si="4"/>
        <v>1</v>
      </c>
      <c r="H23" s="9">
        <f t="shared" si="5"/>
        <v>1</v>
      </c>
    </row>
    <row r="24" spans="1:8" ht="22.5">
      <c r="A24" s="207">
        <f>IF(D24="N/A",0,IF(D24&lt;&gt;E24,MAX(A$8:A23)+1,0))</f>
        <v>0</v>
      </c>
      <c r="B24" s="139">
        <v>15</v>
      </c>
      <c r="C24" s="165" t="s">
        <v>200</v>
      </c>
      <c r="D24" s="158" t="s">
        <v>20</v>
      </c>
      <c r="E24" s="8" t="s">
        <v>20</v>
      </c>
      <c r="F24" s="8">
        <v>1</v>
      </c>
      <c r="G24" s="4">
        <f t="shared" si="4"/>
        <v>1</v>
      </c>
      <c r="H24" s="9">
        <f t="shared" si="5"/>
        <v>1</v>
      </c>
    </row>
    <row r="25" spans="1:8" ht="22.5">
      <c r="A25" s="207">
        <f>IF(D25="N/A",0,IF(D25&lt;&gt;E25,MAX(A$8:A24)+1,0))</f>
        <v>0</v>
      </c>
      <c r="B25" s="139">
        <v>16</v>
      </c>
      <c r="C25" s="165" t="s">
        <v>91</v>
      </c>
      <c r="D25" s="158" t="s">
        <v>20</v>
      </c>
      <c r="E25" s="8" t="s">
        <v>20</v>
      </c>
      <c r="F25" s="8">
        <v>1</v>
      </c>
      <c r="G25" s="4">
        <f t="shared" si="4"/>
        <v>1</v>
      </c>
      <c r="H25" s="9">
        <f t="shared" si="5"/>
        <v>1</v>
      </c>
    </row>
    <row r="26" spans="1:8" ht="22.5">
      <c r="A26" s="207">
        <f>IF(D26="N/A",0,IF(D26&lt;&gt;E26,MAX(A$8:A25)+1,0))</f>
        <v>0</v>
      </c>
      <c r="B26" s="139">
        <v>17</v>
      </c>
      <c r="C26" s="166" t="s">
        <v>163</v>
      </c>
      <c r="D26" s="158" t="s">
        <v>20</v>
      </c>
      <c r="E26" s="8" t="s">
        <v>20</v>
      </c>
      <c r="F26" s="8">
        <v>1</v>
      </c>
      <c r="G26" s="4">
        <f t="shared" si="4"/>
        <v>1</v>
      </c>
      <c r="H26" s="9">
        <f t="shared" si="5"/>
        <v>1</v>
      </c>
    </row>
    <row r="27" spans="1:8" ht="45">
      <c r="A27" s="207">
        <f>IF(D27="N/A",0,IF(D27&lt;&gt;E27,MAX(A$8:A26)+1,0))</f>
        <v>0</v>
      </c>
      <c r="B27" s="139">
        <v>18</v>
      </c>
      <c r="C27" s="166" t="s">
        <v>243</v>
      </c>
      <c r="D27" s="158" t="s">
        <v>20</v>
      </c>
      <c r="E27" s="8" t="s">
        <v>20</v>
      </c>
      <c r="F27" s="8">
        <v>1</v>
      </c>
      <c r="G27" s="4">
        <f t="shared" si="4"/>
        <v>1</v>
      </c>
      <c r="H27" s="9">
        <f t="shared" si="5"/>
        <v>1</v>
      </c>
    </row>
    <row r="28" spans="1:8" ht="33.75">
      <c r="A28" s="207">
        <f>IF(D28="N/A",0,IF(D28&lt;&gt;E28,MAX(A$8:A27)+1,0))</f>
        <v>0</v>
      </c>
      <c r="B28" s="139">
        <v>19</v>
      </c>
      <c r="C28" s="166" t="s">
        <v>134</v>
      </c>
      <c r="D28" s="158" t="s">
        <v>20</v>
      </c>
      <c r="E28" s="8" t="s">
        <v>20</v>
      </c>
      <c r="F28" s="8">
        <v>1</v>
      </c>
      <c r="G28" s="4">
        <f t="shared" si="4"/>
        <v>1</v>
      </c>
      <c r="H28" s="9">
        <f t="shared" si="5"/>
        <v>1</v>
      </c>
    </row>
    <row r="29" spans="1:8">
      <c r="A29" s="207">
        <f>IF(D29="N/A",0,IF(D29&lt;&gt;E29,MAX(A$8:A28)+1,0))</f>
        <v>0</v>
      </c>
      <c r="B29" s="139">
        <v>20</v>
      </c>
      <c r="C29" s="166" t="s">
        <v>203</v>
      </c>
      <c r="D29" s="158" t="s">
        <v>20</v>
      </c>
      <c r="E29" s="8" t="s">
        <v>20</v>
      </c>
      <c r="F29" s="8">
        <v>1</v>
      </c>
      <c r="G29" s="4">
        <f t="shared" si="4"/>
        <v>1</v>
      </c>
      <c r="H29" s="9">
        <f t="shared" si="5"/>
        <v>1</v>
      </c>
    </row>
    <row r="30" spans="1:8">
      <c r="A30" s="207">
        <f>IF(D30="N/A",0,IF(D30&lt;&gt;E30,MAX(A$8:A29)+1,0))</f>
        <v>0</v>
      </c>
      <c r="B30" s="139">
        <v>21</v>
      </c>
      <c r="C30" s="166" t="s">
        <v>178</v>
      </c>
      <c r="D30" s="158" t="s">
        <v>20</v>
      </c>
      <c r="E30" s="8" t="s">
        <v>20</v>
      </c>
      <c r="F30" s="8">
        <v>1</v>
      </c>
      <c r="G30" s="4">
        <f t="shared" si="4"/>
        <v>1</v>
      </c>
      <c r="H30" s="9">
        <f t="shared" si="5"/>
        <v>1</v>
      </c>
    </row>
    <row r="31" spans="1:8" ht="16.5" thickBot="1">
      <c r="A31" s="207"/>
      <c r="B31" s="139"/>
      <c r="C31" s="168" t="s">
        <v>43</v>
      </c>
      <c r="D31" s="168"/>
      <c r="E31" s="8"/>
      <c r="F31" s="8"/>
      <c r="H31" s="9"/>
    </row>
    <row r="32" spans="1:8" ht="22.5">
      <c r="A32" s="207">
        <f>IF(D32="N/A",0,IF(D32&lt;&gt;E32,MAX(A$8:A31)+1,0))</f>
        <v>0</v>
      </c>
      <c r="B32" s="139">
        <v>22</v>
      </c>
      <c r="C32" s="142" t="s">
        <v>44</v>
      </c>
      <c r="D32" s="157" t="s">
        <v>20</v>
      </c>
      <c r="E32" s="8" t="s">
        <v>20</v>
      </c>
      <c r="F32" s="8">
        <v>1</v>
      </c>
      <c r="G32" s="4">
        <f t="shared" ref="G32:G57" si="6">IF(D32=E32,F32,0)</f>
        <v>1</v>
      </c>
      <c r="H32" s="9">
        <f t="shared" ref="H32:H57" si="7">IF(D32="N/A",0,F32)</f>
        <v>1</v>
      </c>
    </row>
    <row r="33" spans="1:9">
      <c r="A33" s="207">
        <f>IF(D33="N/A",0,IF(D33&lt;&gt;E33,MAX(A$8:A32)+1,0))</f>
        <v>0</v>
      </c>
      <c r="B33" s="139">
        <v>23</v>
      </c>
      <c r="C33" s="141" t="s">
        <v>49</v>
      </c>
      <c r="D33" s="158" t="s">
        <v>20</v>
      </c>
      <c r="E33" s="8" t="s">
        <v>20</v>
      </c>
      <c r="F33" s="8">
        <v>1</v>
      </c>
      <c r="G33" s="4">
        <f t="shared" si="6"/>
        <v>1</v>
      </c>
      <c r="H33" s="9">
        <f t="shared" si="7"/>
        <v>1</v>
      </c>
    </row>
    <row r="34" spans="1:9" ht="32.25" customHeight="1">
      <c r="A34" s="207">
        <f>IF(D34="N/A",0,IF(D34&lt;&gt;E34,MAX(A$8:A33)+1,0))</f>
        <v>0</v>
      </c>
      <c r="B34" s="139">
        <v>24</v>
      </c>
      <c r="C34" s="141" t="s">
        <v>144</v>
      </c>
      <c r="D34" s="158" t="s">
        <v>20</v>
      </c>
      <c r="E34" s="8" t="s">
        <v>20</v>
      </c>
      <c r="F34" s="8">
        <v>1</v>
      </c>
      <c r="G34" s="4">
        <f t="shared" si="6"/>
        <v>1</v>
      </c>
      <c r="H34" s="9">
        <f t="shared" si="7"/>
        <v>1</v>
      </c>
      <c r="I34" s="187"/>
    </row>
    <row r="35" spans="1:9">
      <c r="A35" s="207">
        <f>IF(D35="N/A",0,IF(D35&lt;&gt;E35,MAX(A$8:A34)+1,0))</f>
        <v>0</v>
      </c>
      <c r="B35" s="139">
        <v>25</v>
      </c>
      <c r="C35" s="141" t="s">
        <v>232</v>
      </c>
      <c r="D35" s="158" t="s">
        <v>20</v>
      </c>
      <c r="E35" s="8" t="s">
        <v>20</v>
      </c>
      <c r="F35" s="8">
        <v>1</v>
      </c>
      <c r="G35" s="4">
        <f t="shared" si="6"/>
        <v>1</v>
      </c>
      <c r="H35" s="9">
        <f t="shared" si="7"/>
        <v>1</v>
      </c>
    </row>
    <row r="36" spans="1:9">
      <c r="A36" s="207">
        <f>IF(D36="N/A",0,IF(D36&lt;&gt;E36,MAX(A$8:A35)+1,0))</f>
        <v>0</v>
      </c>
      <c r="B36" s="139">
        <v>26</v>
      </c>
      <c r="C36" s="141" t="s">
        <v>233</v>
      </c>
      <c r="D36" s="158" t="s">
        <v>20</v>
      </c>
      <c r="E36" s="8" t="s">
        <v>20</v>
      </c>
      <c r="F36" s="8">
        <v>1</v>
      </c>
      <c r="G36" s="4">
        <f t="shared" si="6"/>
        <v>1</v>
      </c>
      <c r="H36" s="9">
        <f t="shared" si="7"/>
        <v>1</v>
      </c>
    </row>
    <row r="37" spans="1:9">
      <c r="A37" s="207">
        <f>IF(D37="N/A",0,IF(D37&lt;&gt;E37,MAX(A$8:A36)+1,0))</f>
        <v>0</v>
      </c>
      <c r="B37" s="139">
        <v>27</v>
      </c>
      <c r="C37" s="141" t="s">
        <v>180</v>
      </c>
      <c r="D37" s="158" t="s">
        <v>20</v>
      </c>
      <c r="E37" s="8" t="s">
        <v>20</v>
      </c>
      <c r="F37" s="8">
        <v>1</v>
      </c>
      <c r="G37" s="4">
        <f t="shared" si="6"/>
        <v>1</v>
      </c>
      <c r="H37" s="9">
        <f t="shared" si="7"/>
        <v>1</v>
      </c>
    </row>
    <row r="38" spans="1:9">
      <c r="A38" s="207">
        <f>IF(D38="N/A",0,IF(D38&lt;&gt;E38,MAX(A$8:A37)+1,0))</f>
        <v>0</v>
      </c>
      <c r="B38" s="139">
        <v>28</v>
      </c>
      <c r="C38" s="141" t="s">
        <v>181</v>
      </c>
      <c r="D38" s="158" t="s">
        <v>20</v>
      </c>
      <c r="E38" s="8" t="s">
        <v>20</v>
      </c>
      <c r="F38" s="8">
        <v>1</v>
      </c>
      <c r="G38" s="4">
        <f t="shared" si="6"/>
        <v>1</v>
      </c>
      <c r="H38" s="9">
        <f t="shared" si="7"/>
        <v>1</v>
      </c>
    </row>
    <row r="39" spans="1:9">
      <c r="A39" s="207">
        <f>IF(D39="N/A",0,IF(D39&lt;&gt;E39,MAX(A$8:A38)+1,0))</f>
        <v>0</v>
      </c>
      <c r="B39" s="139">
        <v>29</v>
      </c>
      <c r="C39" s="141" t="s">
        <v>211</v>
      </c>
      <c r="D39" s="158" t="s">
        <v>20</v>
      </c>
      <c r="E39" s="8" t="s">
        <v>20</v>
      </c>
      <c r="F39" s="8">
        <v>1</v>
      </c>
      <c r="G39" s="4">
        <f t="shared" si="6"/>
        <v>1</v>
      </c>
      <c r="H39" s="9">
        <f t="shared" si="7"/>
        <v>1</v>
      </c>
    </row>
    <row r="40" spans="1:9">
      <c r="A40" s="207">
        <f>IF(D40="N/A",0,IF(D40&lt;&gt;E40,MAX(A$8:A39)+1,0))</f>
        <v>0</v>
      </c>
      <c r="B40" s="139">
        <v>30</v>
      </c>
      <c r="C40" s="141" t="s">
        <v>231</v>
      </c>
      <c r="D40" s="158" t="s">
        <v>20</v>
      </c>
      <c r="E40" s="8" t="s">
        <v>20</v>
      </c>
      <c r="F40" s="8">
        <v>1</v>
      </c>
      <c r="G40" s="4">
        <f t="shared" si="6"/>
        <v>1</v>
      </c>
      <c r="H40" s="9">
        <f t="shared" si="7"/>
        <v>1</v>
      </c>
    </row>
    <row r="41" spans="1:9">
      <c r="A41" s="207">
        <f>IF(D41="N/A",0,IF(D41&lt;&gt;E41,MAX(A$8:A40)+1,0))</f>
        <v>0</v>
      </c>
      <c r="B41" s="139">
        <v>31</v>
      </c>
      <c r="C41" s="141" t="s">
        <v>52</v>
      </c>
      <c r="D41" s="158" t="s">
        <v>20</v>
      </c>
      <c r="E41" s="8" t="s">
        <v>20</v>
      </c>
      <c r="F41" s="8">
        <v>1</v>
      </c>
      <c r="G41" s="4">
        <f t="shared" si="6"/>
        <v>1</v>
      </c>
      <c r="H41" s="9">
        <f t="shared" si="7"/>
        <v>1</v>
      </c>
    </row>
    <row r="42" spans="1:9" ht="22.5">
      <c r="A42" s="207">
        <f>IF(D42="N/A",0,IF(D42&lt;&gt;E42,MAX(A$8:A41)+1,0))</f>
        <v>0</v>
      </c>
      <c r="B42" s="139">
        <v>32</v>
      </c>
      <c r="C42" s="141" t="s">
        <v>53</v>
      </c>
      <c r="D42" s="158" t="s">
        <v>20</v>
      </c>
      <c r="E42" s="8" t="s">
        <v>20</v>
      </c>
      <c r="F42" s="8">
        <v>1</v>
      </c>
      <c r="G42" s="4">
        <f t="shared" si="6"/>
        <v>1</v>
      </c>
      <c r="H42" s="9">
        <f t="shared" si="7"/>
        <v>1</v>
      </c>
    </row>
    <row r="43" spans="1:9">
      <c r="A43" s="207">
        <f>IF(D43="N/A",0,IF(D43&lt;&gt;E43,MAX(A$8:A42)+1,0))</f>
        <v>0</v>
      </c>
      <c r="B43" s="139">
        <v>33</v>
      </c>
      <c r="C43" s="141" t="s">
        <v>230</v>
      </c>
      <c r="D43" s="158" t="s">
        <v>20</v>
      </c>
      <c r="E43" s="8" t="s">
        <v>20</v>
      </c>
      <c r="F43" s="8">
        <v>1</v>
      </c>
      <c r="G43" s="4">
        <f t="shared" si="6"/>
        <v>1</v>
      </c>
      <c r="H43" s="9">
        <f t="shared" si="7"/>
        <v>1</v>
      </c>
    </row>
    <row r="44" spans="1:9" ht="22.5">
      <c r="A44" s="207">
        <f>IF(D44="N/A",0,IF(D44&lt;&gt;E44,MAX(A$8:A43)+1,0))</f>
        <v>0</v>
      </c>
      <c r="B44" s="139">
        <v>34</v>
      </c>
      <c r="C44" s="142" t="s">
        <v>212</v>
      </c>
      <c r="D44" s="158" t="s">
        <v>20</v>
      </c>
      <c r="E44" s="8" t="s">
        <v>20</v>
      </c>
      <c r="F44" s="8">
        <v>1</v>
      </c>
      <c r="G44" s="4">
        <f t="shared" si="6"/>
        <v>1</v>
      </c>
      <c r="H44" s="9">
        <f t="shared" si="7"/>
        <v>1</v>
      </c>
    </row>
    <row r="45" spans="1:9">
      <c r="A45" s="207">
        <f>IF(D45="N/A",0,IF(D45&lt;&gt;E45,MAX(A$8:A44)+1,0))</f>
        <v>0</v>
      </c>
      <c r="B45" s="139">
        <v>35</v>
      </c>
      <c r="C45" s="142" t="s">
        <v>256</v>
      </c>
      <c r="D45" s="158" t="s">
        <v>20</v>
      </c>
      <c r="E45" s="8" t="s">
        <v>20</v>
      </c>
      <c r="F45" s="8">
        <v>1</v>
      </c>
      <c r="G45" s="4">
        <f t="shared" si="6"/>
        <v>1</v>
      </c>
      <c r="H45" s="9">
        <f t="shared" si="7"/>
        <v>1</v>
      </c>
    </row>
    <row r="46" spans="1:9">
      <c r="A46" s="207">
        <f>IF(D46="N/A",0,IF(D46&lt;&gt;E46,MAX(A$8:A45)+1,0))</f>
        <v>0</v>
      </c>
      <c r="B46" s="139">
        <v>36</v>
      </c>
      <c r="C46" s="142" t="s">
        <v>48</v>
      </c>
      <c r="D46" s="158" t="s">
        <v>20</v>
      </c>
      <c r="E46" s="8" t="s">
        <v>20</v>
      </c>
      <c r="F46" s="8">
        <v>1</v>
      </c>
      <c r="G46" s="4">
        <f t="shared" si="6"/>
        <v>1</v>
      </c>
      <c r="H46" s="9">
        <f t="shared" si="7"/>
        <v>1</v>
      </c>
    </row>
    <row r="47" spans="1:9">
      <c r="A47" s="207">
        <f>IF(D47="N/A",0,IF(D47&lt;&gt;E47,MAX(A$8:A46)+1,0))</f>
        <v>0</v>
      </c>
      <c r="B47" s="139">
        <v>37</v>
      </c>
      <c r="C47" s="141" t="s">
        <v>47</v>
      </c>
      <c r="D47" s="158" t="s">
        <v>20</v>
      </c>
      <c r="E47" s="8" t="s">
        <v>20</v>
      </c>
      <c r="F47" s="8">
        <v>1</v>
      </c>
      <c r="G47" s="4">
        <f t="shared" si="6"/>
        <v>1</v>
      </c>
      <c r="H47" s="9">
        <f t="shared" si="7"/>
        <v>1</v>
      </c>
    </row>
    <row r="48" spans="1:9">
      <c r="A48" s="207">
        <f>IF(D48="N/A",0,IF(D48&lt;&gt;E48,MAX(A$8:A47)+1,0))</f>
        <v>0</v>
      </c>
      <c r="B48" s="139">
        <v>38</v>
      </c>
      <c r="C48" s="142" t="s">
        <v>46</v>
      </c>
      <c r="D48" s="158" t="s">
        <v>20</v>
      </c>
      <c r="E48" s="8" t="s">
        <v>20</v>
      </c>
      <c r="F48" s="8">
        <v>1</v>
      </c>
      <c r="G48" s="4">
        <f t="shared" si="6"/>
        <v>1</v>
      </c>
      <c r="H48" s="9">
        <f t="shared" si="7"/>
        <v>1</v>
      </c>
    </row>
    <row r="49" spans="1:13" ht="22.5">
      <c r="A49" s="207">
        <f>IF(D49="N/A",0,IF(D49&lt;&gt;E49,MAX(A$8:A48)+1,0))</f>
        <v>0</v>
      </c>
      <c r="B49" s="139">
        <v>39</v>
      </c>
      <c r="C49" s="141" t="s">
        <v>45</v>
      </c>
      <c r="D49" s="158" t="s">
        <v>20</v>
      </c>
      <c r="E49" s="8" t="s">
        <v>20</v>
      </c>
      <c r="F49" s="8">
        <v>1</v>
      </c>
      <c r="G49" s="4">
        <f t="shared" si="6"/>
        <v>1</v>
      </c>
      <c r="H49" s="9">
        <f t="shared" si="7"/>
        <v>1</v>
      </c>
    </row>
    <row r="50" spans="1:13">
      <c r="A50" s="207">
        <f>IF(D50="N/A",0,IF(D50&lt;&gt;E50,MAX(A$8:A49)+1,0))</f>
        <v>0</v>
      </c>
      <c r="B50" s="139">
        <v>40</v>
      </c>
      <c r="C50" s="142" t="s">
        <v>213</v>
      </c>
      <c r="D50" s="158" t="s">
        <v>20</v>
      </c>
      <c r="E50" s="8" t="s">
        <v>20</v>
      </c>
      <c r="F50" s="8">
        <v>1</v>
      </c>
      <c r="G50" s="4">
        <f t="shared" si="6"/>
        <v>1</v>
      </c>
      <c r="H50" s="9">
        <f t="shared" si="7"/>
        <v>1</v>
      </c>
    </row>
    <row r="51" spans="1:13" ht="22.5">
      <c r="A51" s="207">
        <f>IF(D51="N/A",0,IF(D51&lt;&gt;E51,MAX(A$8:A50)+1,0))</f>
        <v>0</v>
      </c>
      <c r="B51" s="139">
        <v>41</v>
      </c>
      <c r="C51" s="217" t="s">
        <v>249</v>
      </c>
      <c r="D51" s="158" t="s">
        <v>20</v>
      </c>
      <c r="E51" s="8" t="s">
        <v>20</v>
      </c>
      <c r="F51" s="8">
        <v>1</v>
      </c>
      <c r="G51" s="4">
        <f t="shared" si="6"/>
        <v>1</v>
      </c>
      <c r="H51" s="9">
        <f t="shared" si="7"/>
        <v>1</v>
      </c>
    </row>
    <row r="52" spans="1:13">
      <c r="A52" s="207">
        <f>IF(D52="N/A",0,IF(D52&lt;&gt;E52,MAX(A$8:A51)+1,0))</f>
        <v>0</v>
      </c>
      <c r="B52" s="139">
        <v>42</v>
      </c>
      <c r="C52" s="218" t="s">
        <v>103</v>
      </c>
      <c r="D52" s="158" t="s">
        <v>20</v>
      </c>
      <c r="E52" s="8" t="s">
        <v>20</v>
      </c>
      <c r="F52" s="8">
        <v>1</v>
      </c>
      <c r="G52" s="4">
        <f t="shared" si="6"/>
        <v>1</v>
      </c>
      <c r="H52" s="9">
        <f t="shared" si="7"/>
        <v>1</v>
      </c>
    </row>
    <row r="53" spans="1:13" ht="22.5">
      <c r="A53" s="207">
        <f>IF(D53="N/A",0,IF(D53&lt;&gt;E53,MAX(A$8:A52)+1,0))</f>
        <v>0</v>
      </c>
      <c r="B53" s="139">
        <v>43</v>
      </c>
      <c r="C53" s="141" t="s">
        <v>214</v>
      </c>
      <c r="D53" s="158" t="s">
        <v>20</v>
      </c>
      <c r="E53" s="8" t="s">
        <v>20</v>
      </c>
      <c r="F53" s="8">
        <v>1</v>
      </c>
      <c r="G53" s="4">
        <f t="shared" si="6"/>
        <v>1</v>
      </c>
      <c r="H53" s="9">
        <f t="shared" si="7"/>
        <v>1</v>
      </c>
    </row>
    <row r="54" spans="1:13">
      <c r="A54" s="207">
        <f>IF(D54="N/A",0,IF(D54&lt;&gt;E54,MAX(A$8:A53)+1,0))</f>
        <v>0</v>
      </c>
      <c r="B54" s="139">
        <v>44</v>
      </c>
      <c r="C54" s="141" t="s">
        <v>162</v>
      </c>
      <c r="D54" s="158" t="s">
        <v>20</v>
      </c>
      <c r="E54" s="8" t="s">
        <v>20</v>
      </c>
      <c r="F54" s="8">
        <v>1</v>
      </c>
      <c r="G54" s="4">
        <f t="shared" si="6"/>
        <v>1</v>
      </c>
      <c r="H54" s="9">
        <f t="shared" si="7"/>
        <v>1</v>
      </c>
    </row>
    <row r="55" spans="1:13" ht="22.5">
      <c r="A55" s="207">
        <f>IF(D55="N/A",0,IF(D55&lt;&gt;E55,MAX(A$8:A54)+1,0))</f>
        <v>0</v>
      </c>
      <c r="B55" s="139">
        <v>45</v>
      </c>
      <c r="C55" s="141" t="s">
        <v>104</v>
      </c>
      <c r="D55" s="158" t="s">
        <v>20</v>
      </c>
      <c r="E55" s="8" t="s">
        <v>20</v>
      </c>
      <c r="F55" s="8">
        <v>1</v>
      </c>
      <c r="G55" s="4">
        <f t="shared" si="6"/>
        <v>1</v>
      </c>
      <c r="H55" s="9">
        <f t="shared" si="7"/>
        <v>1</v>
      </c>
    </row>
    <row r="56" spans="1:13" ht="22.5">
      <c r="A56" s="207">
        <f>IF(D56="N/A",0,IF(D56&lt;&gt;E56,MAX(A$8:A55)+1,0))</f>
        <v>0</v>
      </c>
      <c r="B56" s="139">
        <v>46</v>
      </c>
      <c r="C56" s="141" t="s">
        <v>142</v>
      </c>
      <c r="D56" s="158" t="s">
        <v>20</v>
      </c>
      <c r="E56" s="8" t="s">
        <v>20</v>
      </c>
      <c r="F56" s="8">
        <v>1</v>
      </c>
      <c r="G56" s="4">
        <f t="shared" ref="G56" si="8">IF(D56=E56,F56,0)</f>
        <v>1</v>
      </c>
      <c r="H56" s="9">
        <f t="shared" si="7"/>
        <v>1</v>
      </c>
    </row>
    <row r="57" spans="1:13" ht="23.25" thickBot="1">
      <c r="A57" s="207">
        <f>IF(D57="N/A",0,IF(D57&lt;&gt;E57,MAX(A$8:A56)+1,0))</f>
        <v>0</v>
      </c>
      <c r="B57" s="139">
        <v>47</v>
      </c>
      <c r="C57" s="141" t="s">
        <v>143</v>
      </c>
      <c r="D57" s="158" t="s">
        <v>20</v>
      </c>
      <c r="E57" s="8" t="s">
        <v>20</v>
      </c>
      <c r="F57" s="8">
        <v>1</v>
      </c>
      <c r="G57" s="4">
        <f t="shared" si="6"/>
        <v>1</v>
      </c>
      <c r="H57" s="9">
        <f t="shared" si="7"/>
        <v>1</v>
      </c>
    </row>
    <row r="58" spans="1:13" ht="38.25" customHeight="1" thickBot="1">
      <c r="A58" s="207"/>
      <c r="B58" s="139"/>
      <c r="C58" s="41" t="s">
        <v>63</v>
      </c>
      <c r="D58" s="194">
        <f>IF(H58=0,"N/A",G58/H58)</f>
        <v>1</v>
      </c>
      <c r="E58" s="248" t="s">
        <v>6</v>
      </c>
      <c r="F58" s="249"/>
      <c r="G58" s="11">
        <f>SUM(G9:G57)</f>
        <v>47</v>
      </c>
      <c r="H58" s="11">
        <f>SUM(H9:H57)</f>
        <v>47</v>
      </c>
      <c r="I58" s="48" t="s">
        <v>50</v>
      </c>
      <c r="J58" s="49">
        <f>COUNTIF(D9:D57,"Нет")</f>
        <v>0</v>
      </c>
    </row>
    <row r="59" spans="1:13" ht="30" customHeight="1" thickBot="1">
      <c r="A59" s="207"/>
      <c r="B59" s="139"/>
      <c r="C59" s="44" t="s">
        <v>40</v>
      </c>
      <c r="D59" s="159" t="s">
        <v>13</v>
      </c>
      <c r="E59" s="7" t="s">
        <v>2</v>
      </c>
      <c r="F59" s="7" t="s">
        <v>3</v>
      </c>
      <c r="G59" s="7" t="s">
        <v>4</v>
      </c>
      <c r="H59" s="7" t="s">
        <v>5</v>
      </c>
    </row>
    <row r="60" spans="1:13" s="10" customFormat="1" ht="25.5" customHeight="1">
      <c r="A60" s="207">
        <f>IF(D60="N/A",0,IF(D60&lt;&gt;E60,MAX(A$8:A59)+1,0))</f>
        <v>0</v>
      </c>
      <c r="B60" s="139">
        <v>48</v>
      </c>
      <c r="C60" s="143" t="s">
        <v>234</v>
      </c>
      <c r="D60" s="158" t="s">
        <v>20</v>
      </c>
      <c r="E60" s="8" t="s">
        <v>20</v>
      </c>
      <c r="F60" s="8">
        <v>1</v>
      </c>
      <c r="G60" s="4">
        <f t="shared" ref="G60:G81" si="9">IF(D60=E60,F60,0)</f>
        <v>1</v>
      </c>
      <c r="H60" s="9">
        <f t="shared" ref="H60:H81" si="10">IF(D60="N/A",0,F60)</f>
        <v>1</v>
      </c>
      <c r="I60" s="134"/>
    </row>
    <row r="61" spans="1:13" s="10" customFormat="1" ht="35.25" customHeight="1">
      <c r="A61" s="207">
        <f>IF(D61="N/A",0,IF(D61&lt;&gt;E61,MAX(A$8:A60)+1,0))</f>
        <v>0</v>
      </c>
      <c r="B61" s="139">
        <v>49</v>
      </c>
      <c r="C61" s="143" t="s">
        <v>252</v>
      </c>
      <c r="D61" s="158" t="s">
        <v>20</v>
      </c>
      <c r="E61" s="8" t="s">
        <v>20</v>
      </c>
      <c r="F61" s="8">
        <v>1</v>
      </c>
      <c r="G61" s="4">
        <f t="shared" si="9"/>
        <v>1</v>
      </c>
      <c r="H61" s="9">
        <f t="shared" si="10"/>
        <v>1</v>
      </c>
      <c r="I61" s="134"/>
    </row>
    <row r="62" spans="1:13" s="10" customFormat="1" ht="28.5" customHeight="1">
      <c r="A62" s="207">
        <f>IF(D62="N/A",0,IF(D62&lt;&gt;E62,MAX(A$8:A61)+1,0))</f>
        <v>0</v>
      </c>
      <c r="B62" s="139">
        <v>50</v>
      </c>
      <c r="C62" s="143" t="s">
        <v>92</v>
      </c>
      <c r="D62" s="158" t="s">
        <v>20</v>
      </c>
      <c r="E62" s="8" t="s">
        <v>20</v>
      </c>
      <c r="F62" s="8">
        <v>1</v>
      </c>
      <c r="G62" s="4">
        <f t="shared" si="9"/>
        <v>1</v>
      </c>
      <c r="H62" s="9">
        <f t="shared" si="10"/>
        <v>1</v>
      </c>
      <c r="I62" s="134"/>
    </row>
    <row r="63" spans="1:13" s="10" customFormat="1" ht="38.25" customHeight="1">
      <c r="A63" s="207">
        <f>IF(D63="N/A",0,IF(D63&lt;&gt;E63,MAX(A$8:A62)+1,0))</f>
        <v>0</v>
      </c>
      <c r="B63" s="139">
        <v>51</v>
      </c>
      <c r="C63" s="143" t="s">
        <v>244</v>
      </c>
      <c r="D63" s="158" t="s">
        <v>20</v>
      </c>
      <c r="E63" s="8" t="s">
        <v>20</v>
      </c>
      <c r="F63" s="8">
        <v>1</v>
      </c>
      <c r="G63" s="4">
        <f t="shared" si="9"/>
        <v>1</v>
      </c>
      <c r="H63" s="9">
        <f t="shared" si="10"/>
        <v>1</v>
      </c>
      <c r="I63" s="135"/>
      <c r="J63" s="251"/>
      <c r="K63" s="252"/>
      <c r="L63" s="251"/>
      <c r="M63" s="252"/>
    </row>
    <row r="64" spans="1:13" s="10" customFormat="1" ht="48" customHeight="1">
      <c r="A64" s="207">
        <f>IF(D64="N/A",0,IF(D64&lt;&gt;E64,MAX(A$8:A63)+1,0))</f>
        <v>0</v>
      </c>
      <c r="B64" s="139">
        <v>52</v>
      </c>
      <c r="C64" s="143" t="s">
        <v>171</v>
      </c>
      <c r="D64" s="158" t="s">
        <v>20</v>
      </c>
      <c r="E64" s="8" t="s">
        <v>20</v>
      </c>
      <c r="F64" s="8">
        <v>1</v>
      </c>
      <c r="G64" s="4">
        <f t="shared" si="9"/>
        <v>1</v>
      </c>
      <c r="H64" s="9">
        <f t="shared" si="10"/>
        <v>1</v>
      </c>
      <c r="I64" s="134"/>
    </row>
    <row r="65" spans="1:9" s="10" customFormat="1" ht="36.75" customHeight="1">
      <c r="A65" s="207">
        <f>IF(D65="N/A",0,IF(D65&lt;&gt;E65,MAX(A$8:A64)+1,0))</f>
        <v>0</v>
      </c>
      <c r="B65" s="139">
        <v>53</v>
      </c>
      <c r="C65" s="143" t="s">
        <v>250</v>
      </c>
      <c r="D65" s="158" t="s">
        <v>20</v>
      </c>
      <c r="E65" s="8" t="s">
        <v>20</v>
      </c>
      <c r="F65" s="8">
        <v>1</v>
      </c>
      <c r="G65" s="4">
        <f t="shared" si="9"/>
        <v>1</v>
      </c>
      <c r="H65" s="9">
        <f t="shared" si="10"/>
        <v>1</v>
      </c>
      <c r="I65" s="134"/>
    </row>
    <row r="66" spans="1:9" s="10" customFormat="1" ht="36.75" customHeight="1">
      <c r="A66" s="207">
        <f>IF(D66="N/A",0,IF(D66&lt;&gt;E66,MAX(A$8:A65)+1,0))</f>
        <v>0</v>
      </c>
      <c r="B66" s="139">
        <v>54</v>
      </c>
      <c r="C66" s="143" t="s">
        <v>132</v>
      </c>
      <c r="D66" s="158" t="s">
        <v>20</v>
      </c>
      <c r="E66" s="8" t="s">
        <v>20</v>
      </c>
      <c r="F66" s="8">
        <v>1</v>
      </c>
      <c r="G66" s="4">
        <f t="shared" ref="G66" si="11">IF(D66=E66,F66,0)</f>
        <v>1</v>
      </c>
      <c r="H66" s="9">
        <f t="shared" si="10"/>
        <v>1</v>
      </c>
      <c r="I66" s="134"/>
    </row>
    <row r="67" spans="1:9" s="10" customFormat="1" ht="36.75" customHeight="1">
      <c r="A67" s="207">
        <f>IF(D67="N/A",0,IF(D67&lt;&gt;E67,MAX(A$8:A66)+1,0))</f>
        <v>0</v>
      </c>
      <c r="B67" s="139">
        <v>55</v>
      </c>
      <c r="C67" s="143" t="s">
        <v>131</v>
      </c>
      <c r="D67" s="158" t="s">
        <v>20</v>
      </c>
      <c r="E67" s="8" t="s">
        <v>20</v>
      </c>
      <c r="F67" s="8">
        <v>1</v>
      </c>
      <c r="G67" s="4">
        <f t="shared" ref="G67" si="12">IF(D67=E67,F67,0)</f>
        <v>1</v>
      </c>
      <c r="H67" s="9">
        <f t="shared" si="10"/>
        <v>1</v>
      </c>
      <c r="I67" s="134"/>
    </row>
    <row r="68" spans="1:9" s="10" customFormat="1" ht="25.5" customHeight="1">
      <c r="A68" s="207">
        <f>IF(D68="N/A",0,IF(D68&lt;&gt;E68,MAX(A$8:A67)+1,0))</f>
        <v>0</v>
      </c>
      <c r="B68" s="139">
        <v>56</v>
      </c>
      <c r="C68" s="143" t="s">
        <v>93</v>
      </c>
      <c r="D68" s="158" t="s">
        <v>20</v>
      </c>
      <c r="E68" s="8" t="s">
        <v>20</v>
      </c>
      <c r="F68" s="8">
        <v>1</v>
      </c>
      <c r="G68" s="4">
        <f t="shared" si="9"/>
        <v>1</v>
      </c>
      <c r="H68" s="9">
        <f t="shared" si="10"/>
        <v>1</v>
      </c>
      <c r="I68" s="134"/>
    </row>
    <row r="69" spans="1:9" s="10" customFormat="1" ht="25.5" customHeight="1">
      <c r="A69" s="207">
        <f>IF(D69="N/A",0,IF(D69&lt;&gt;E69,MAX(A$8:A68)+1,0))</f>
        <v>0</v>
      </c>
      <c r="B69" s="139">
        <v>57</v>
      </c>
      <c r="C69" s="213" t="s">
        <v>107</v>
      </c>
      <c r="D69" s="158" t="s">
        <v>20</v>
      </c>
      <c r="E69" s="8" t="s">
        <v>20</v>
      </c>
      <c r="F69" s="8">
        <v>1</v>
      </c>
      <c r="G69" s="4">
        <f t="shared" si="9"/>
        <v>1</v>
      </c>
      <c r="H69" s="9">
        <f t="shared" si="10"/>
        <v>1</v>
      </c>
      <c r="I69" s="134"/>
    </row>
    <row r="70" spans="1:9" s="10" customFormat="1" ht="36" customHeight="1">
      <c r="A70" s="207">
        <f>IF(D70="N/A",0,IF(D70&lt;&gt;E70,MAX(A$8:A69)+1,0))</f>
        <v>0</v>
      </c>
      <c r="B70" s="139">
        <v>58</v>
      </c>
      <c r="C70" s="144" t="s">
        <v>172</v>
      </c>
      <c r="D70" s="158" t="s">
        <v>20</v>
      </c>
      <c r="E70" s="8" t="s">
        <v>20</v>
      </c>
      <c r="F70" s="8">
        <v>1</v>
      </c>
      <c r="G70" s="4">
        <f t="shared" si="9"/>
        <v>1</v>
      </c>
      <c r="H70" s="9">
        <f t="shared" si="10"/>
        <v>1</v>
      </c>
      <c r="I70" s="136"/>
    </row>
    <row r="71" spans="1:9" s="10" customFormat="1" ht="36.75" customHeight="1">
      <c r="A71" s="207">
        <f>IF(D71="N/A",0,IF(D71&lt;&gt;E71,MAX(A$8:A70)+1,0))</f>
        <v>0</v>
      </c>
      <c r="B71" s="139">
        <v>59</v>
      </c>
      <c r="C71" s="143" t="s">
        <v>204</v>
      </c>
      <c r="D71" s="158" t="s">
        <v>20</v>
      </c>
      <c r="E71" s="8" t="s">
        <v>20</v>
      </c>
      <c r="F71" s="8">
        <v>1</v>
      </c>
      <c r="G71" s="4">
        <f t="shared" si="9"/>
        <v>1</v>
      </c>
      <c r="H71" s="9">
        <f t="shared" si="10"/>
        <v>1</v>
      </c>
      <c r="I71" s="137"/>
    </row>
    <row r="72" spans="1:9" s="10" customFormat="1" ht="25.5" customHeight="1">
      <c r="A72" s="207">
        <f>IF(D72="N/A",0,IF(D72&lt;&gt;E72,MAX(A$8:A71)+1,0))</f>
        <v>0</v>
      </c>
      <c r="B72" s="139">
        <v>60</v>
      </c>
      <c r="C72" s="143" t="s">
        <v>229</v>
      </c>
      <c r="D72" s="158" t="s">
        <v>20</v>
      </c>
      <c r="E72" s="8" t="s">
        <v>20</v>
      </c>
      <c r="F72" s="8">
        <v>1</v>
      </c>
      <c r="G72" s="4">
        <f t="shared" si="9"/>
        <v>1</v>
      </c>
      <c r="H72" s="9">
        <f t="shared" si="10"/>
        <v>1</v>
      </c>
      <c r="I72" s="136"/>
    </row>
    <row r="73" spans="1:9" s="10" customFormat="1" ht="25.5" customHeight="1">
      <c r="A73" s="207">
        <f>IF(D73="N/A",0,IF(D73&lt;&gt;E73,MAX(A$8:A72)+1,0))</f>
        <v>0</v>
      </c>
      <c r="B73" s="139">
        <v>61</v>
      </c>
      <c r="C73" s="143" t="s">
        <v>173</v>
      </c>
      <c r="D73" s="158" t="s">
        <v>20</v>
      </c>
      <c r="E73" s="8" t="s">
        <v>20</v>
      </c>
      <c r="F73" s="8">
        <v>1</v>
      </c>
      <c r="G73" s="4">
        <f t="shared" si="9"/>
        <v>1</v>
      </c>
      <c r="H73" s="9">
        <f t="shared" si="10"/>
        <v>1</v>
      </c>
      <c r="I73" s="134"/>
    </row>
    <row r="74" spans="1:9" s="10" customFormat="1" ht="37.5" customHeight="1">
      <c r="A74" s="207">
        <f>IF(D74="N/A",0,IF(D74&lt;&gt;E74,MAX(A$8:A73)+1,0))</f>
        <v>0</v>
      </c>
      <c r="B74" s="139">
        <v>62</v>
      </c>
      <c r="C74" s="212" t="s">
        <v>145</v>
      </c>
      <c r="D74" s="158" t="s">
        <v>20</v>
      </c>
      <c r="E74" s="8" t="s">
        <v>20</v>
      </c>
      <c r="F74" s="8">
        <v>1</v>
      </c>
      <c r="G74" s="4">
        <f t="shared" si="9"/>
        <v>1</v>
      </c>
      <c r="H74" s="9">
        <f t="shared" si="10"/>
        <v>1</v>
      </c>
      <c r="I74" s="134"/>
    </row>
    <row r="75" spans="1:9" s="10" customFormat="1" ht="25.5" customHeight="1">
      <c r="A75" s="207">
        <f>IF(D75="N/A",0,IF(D75&lt;&gt;E75,MAX(A$8:A74)+1,0))</f>
        <v>0</v>
      </c>
      <c r="B75" s="139">
        <v>63</v>
      </c>
      <c r="C75" s="145" t="s">
        <v>164</v>
      </c>
      <c r="D75" s="158" t="s">
        <v>20</v>
      </c>
      <c r="E75" s="8" t="s">
        <v>20</v>
      </c>
      <c r="F75" s="8">
        <v>1</v>
      </c>
      <c r="G75" s="4">
        <f t="shared" si="9"/>
        <v>1</v>
      </c>
      <c r="H75" s="9">
        <f t="shared" si="10"/>
        <v>1</v>
      </c>
      <c r="I75" s="134"/>
    </row>
    <row r="76" spans="1:9" s="10" customFormat="1" ht="25.5" customHeight="1">
      <c r="A76" s="207">
        <f>IF(D76="N/A",0,IF(D76&lt;&gt;E76,MAX(A$8:A75)+1,0))</f>
        <v>0</v>
      </c>
      <c r="B76" s="139">
        <v>64</v>
      </c>
      <c r="C76" s="145" t="s">
        <v>165</v>
      </c>
      <c r="D76" s="158" t="s">
        <v>20</v>
      </c>
      <c r="E76" s="8" t="s">
        <v>20</v>
      </c>
      <c r="F76" s="8">
        <v>1</v>
      </c>
      <c r="G76" s="4">
        <f t="shared" si="9"/>
        <v>1</v>
      </c>
      <c r="H76" s="9">
        <f t="shared" si="10"/>
        <v>1</v>
      </c>
      <c r="I76" s="134"/>
    </row>
    <row r="77" spans="1:9" s="10" customFormat="1" ht="25.5" customHeight="1">
      <c r="A77" s="207">
        <f>IF(D77="N/A",0,IF(D77&lt;&gt;E77,MAX(A$8:A76)+1,0))</f>
        <v>0</v>
      </c>
      <c r="B77" s="139">
        <v>65</v>
      </c>
      <c r="C77" s="146" t="s">
        <v>182</v>
      </c>
      <c r="D77" s="158" t="s">
        <v>20</v>
      </c>
      <c r="E77" s="8" t="s">
        <v>20</v>
      </c>
      <c r="F77" s="8">
        <v>1</v>
      </c>
      <c r="G77" s="4">
        <f t="shared" si="9"/>
        <v>1</v>
      </c>
      <c r="H77" s="9">
        <f t="shared" si="10"/>
        <v>1</v>
      </c>
      <c r="I77" s="134"/>
    </row>
    <row r="78" spans="1:9" s="10" customFormat="1" ht="25.5" customHeight="1">
      <c r="A78" s="207">
        <f>IF(D78="N/A",0,IF(D78&lt;&gt;E78,MAX(A$8:A77)+1,0))</f>
        <v>0</v>
      </c>
      <c r="B78" s="139">
        <v>66</v>
      </c>
      <c r="C78" s="140" t="s">
        <v>166</v>
      </c>
      <c r="D78" s="158" t="s">
        <v>20</v>
      </c>
      <c r="E78" s="8" t="s">
        <v>20</v>
      </c>
      <c r="F78" s="8">
        <v>1</v>
      </c>
      <c r="G78" s="4">
        <f t="shared" si="9"/>
        <v>1</v>
      </c>
      <c r="H78" s="9">
        <f t="shared" si="10"/>
        <v>1</v>
      </c>
      <c r="I78" s="134"/>
    </row>
    <row r="79" spans="1:9" s="10" customFormat="1" ht="25.5" customHeight="1">
      <c r="A79" s="207">
        <f>IF(D79="N/A",0,IF(D79&lt;&gt;E79,MAX(A$8:A78)+1,0))</f>
        <v>0</v>
      </c>
      <c r="B79" s="139">
        <v>67</v>
      </c>
      <c r="C79" s="140" t="s">
        <v>137</v>
      </c>
      <c r="D79" s="158" t="s">
        <v>20</v>
      </c>
      <c r="E79" s="8" t="s">
        <v>20</v>
      </c>
      <c r="F79" s="8">
        <v>1</v>
      </c>
      <c r="G79" s="4">
        <f t="shared" si="9"/>
        <v>1</v>
      </c>
      <c r="H79" s="9">
        <f t="shared" si="10"/>
        <v>1</v>
      </c>
      <c r="I79" s="134"/>
    </row>
    <row r="80" spans="1:9" s="10" customFormat="1" ht="25.5" customHeight="1">
      <c r="A80" s="207">
        <f>IF(D80="N/A",0,IF(D80&lt;&gt;E80,MAX(A$8:A79)+1,0))</f>
        <v>0</v>
      </c>
      <c r="B80" s="139">
        <v>68</v>
      </c>
      <c r="C80" s="145" t="s">
        <v>100</v>
      </c>
      <c r="D80" s="158" t="s">
        <v>20</v>
      </c>
      <c r="E80" s="8" t="s">
        <v>20</v>
      </c>
      <c r="F80" s="8">
        <v>1</v>
      </c>
      <c r="G80" s="4">
        <f t="shared" si="9"/>
        <v>1</v>
      </c>
      <c r="H80" s="9">
        <f t="shared" si="10"/>
        <v>1</v>
      </c>
      <c r="I80" s="134"/>
    </row>
    <row r="81" spans="1:10" s="10" customFormat="1" ht="25.5" customHeight="1" thickBot="1">
      <c r="A81" s="207">
        <f>IF(D81="N/A",0,IF(D81&lt;&gt;E81,MAX(A$8:A80)+1,0))</f>
        <v>0</v>
      </c>
      <c r="B81" s="139">
        <v>69</v>
      </c>
      <c r="C81" s="147" t="s">
        <v>146</v>
      </c>
      <c r="D81" s="158" t="s">
        <v>20</v>
      </c>
      <c r="E81" s="8" t="s">
        <v>20</v>
      </c>
      <c r="F81" s="8">
        <v>1</v>
      </c>
      <c r="G81" s="4">
        <f t="shared" si="9"/>
        <v>1</v>
      </c>
      <c r="H81" s="9">
        <f t="shared" si="10"/>
        <v>1</v>
      </c>
      <c r="I81" s="134"/>
    </row>
    <row r="82" spans="1:10" ht="21" thickBot="1">
      <c r="A82" s="207"/>
      <c r="B82" s="139"/>
      <c r="C82" s="148" t="s">
        <v>34</v>
      </c>
      <c r="D82" s="194">
        <f>IF(H82=0,"N/A",G82/H82)</f>
        <v>1</v>
      </c>
      <c r="E82" s="248" t="s">
        <v>6</v>
      </c>
      <c r="F82" s="249"/>
      <c r="G82" s="11">
        <f>SUM(G60:G81)</f>
        <v>22</v>
      </c>
      <c r="H82" s="11">
        <f>SUM(H60:H81)</f>
        <v>22</v>
      </c>
      <c r="I82" s="48" t="s">
        <v>50</v>
      </c>
      <c r="J82" s="49">
        <f>COUNTIF(D60:D81,"Нет")</f>
        <v>0</v>
      </c>
    </row>
    <row r="83" spans="1:10" ht="16.5" thickBot="1">
      <c r="A83" s="207"/>
      <c r="B83" s="139"/>
      <c r="C83" s="149"/>
      <c r="D83" s="160"/>
      <c r="E83" s="9"/>
      <c r="F83" s="9"/>
      <c r="G83" s="12"/>
      <c r="H83" s="12"/>
    </row>
    <row r="84" spans="1:10" ht="26.25" thickBot="1">
      <c r="A84" s="207"/>
      <c r="B84" s="139"/>
      <c r="C84" s="45" t="s">
        <v>35</v>
      </c>
      <c r="D84" s="159" t="s">
        <v>13</v>
      </c>
      <c r="E84" s="7" t="s">
        <v>2</v>
      </c>
      <c r="F84" s="7" t="s">
        <v>3</v>
      </c>
      <c r="G84" s="7" t="s">
        <v>4</v>
      </c>
      <c r="H84" s="7" t="s">
        <v>5</v>
      </c>
    </row>
    <row r="85" spans="1:10" s="10" customFormat="1" ht="25.5" customHeight="1">
      <c r="A85" s="207"/>
      <c r="B85" s="139"/>
      <c r="C85" s="168" t="s">
        <v>28</v>
      </c>
      <c r="D85" s="168"/>
      <c r="E85" s="8"/>
      <c r="F85" s="8"/>
      <c r="G85" s="4"/>
      <c r="H85" s="9"/>
    </row>
    <row r="86" spans="1:10" s="10" customFormat="1" ht="36" customHeight="1">
      <c r="A86" s="207">
        <f>IF(D86="N/A",0,IF(D86&lt;&gt;E86,MAX(A$8:A84)+1,0))</f>
        <v>0</v>
      </c>
      <c r="B86" s="139">
        <v>70</v>
      </c>
      <c r="C86" s="140" t="s">
        <v>228</v>
      </c>
      <c r="D86" s="167" t="s">
        <v>20</v>
      </c>
      <c r="E86" s="8" t="s">
        <v>20</v>
      </c>
      <c r="F86" s="8">
        <v>1</v>
      </c>
      <c r="G86" s="4">
        <f t="shared" ref="G86" si="13">IF(D86=E86,F86,0)</f>
        <v>1</v>
      </c>
      <c r="H86" s="9">
        <f t="shared" ref="H86" si="14">IF(D86="N/A",0,F86)</f>
        <v>1</v>
      </c>
    </row>
    <row r="87" spans="1:10" s="10" customFormat="1" ht="25.5" customHeight="1">
      <c r="A87" s="207">
        <f>IF(D87="N/A",0,IF(D87&lt;&gt;E87,MAX(A$8:A85)+1,0))</f>
        <v>0</v>
      </c>
      <c r="B87" s="139">
        <v>71</v>
      </c>
      <c r="C87" s="140" t="s">
        <v>136</v>
      </c>
      <c r="D87" s="167" t="s">
        <v>20</v>
      </c>
      <c r="E87" s="8" t="s">
        <v>20</v>
      </c>
      <c r="F87" s="8">
        <v>1</v>
      </c>
      <c r="G87" s="4">
        <f t="shared" ref="G87:G118" si="15">IF(D87=E87,F87,0)</f>
        <v>1</v>
      </c>
      <c r="H87" s="9">
        <f t="shared" ref="H87:H118" si="16">IF(D87="N/A",0,F87)</f>
        <v>1</v>
      </c>
    </row>
    <row r="88" spans="1:10" s="10" customFormat="1" ht="25.5" customHeight="1">
      <c r="A88" s="207">
        <f>IF(D88="N/A",0,IF(D88&lt;&gt;E88,MAX(A$8:A87)+1,0))</f>
        <v>0</v>
      </c>
      <c r="B88" s="139">
        <v>72</v>
      </c>
      <c r="C88" s="150" t="s">
        <v>51</v>
      </c>
      <c r="D88" s="158" t="s">
        <v>20</v>
      </c>
      <c r="E88" s="8" t="s">
        <v>20</v>
      </c>
      <c r="F88" s="8">
        <v>1</v>
      </c>
      <c r="G88" s="4">
        <f t="shared" si="15"/>
        <v>1</v>
      </c>
      <c r="H88" s="9">
        <f t="shared" si="16"/>
        <v>1</v>
      </c>
    </row>
    <row r="89" spans="1:10" s="10" customFormat="1" ht="27.75" customHeight="1">
      <c r="A89" s="207">
        <f>IF(D89="N/A",0,IF(D89&lt;&gt;E89,MAX(A$8:A88)+1,0))</f>
        <v>0</v>
      </c>
      <c r="B89" s="139">
        <v>73</v>
      </c>
      <c r="C89" s="140" t="s">
        <v>138</v>
      </c>
      <c r="D89" s="158" t="s">
        <v>20</v>
      </c>
      <c r="E89" s="8" t="s">
        <v>20</v>
      </c>
      <c r="F89" s="8">
        <v>1</v>
      </c>
      <c r="G89" s="4">
        <f t="shared" si="15"/>
        <v>1</v>
      </c>
      <c r="H89" s="9">
        <f t="shared" si="16"/>
        <v>1</v>
      </c>
    </row>
    <row r="90" spans="1:10" s="10" customFormat="1" ht="27.75" customHeight="1">
      <c r="A90" s="207">
        <f>IF(D90="N/A",0,IF(D90&lt;&gt;E90,MAX(A$8:A89)+1,0))</f>
        <v>0</v>
      </c>
      <c r="B90" s="139">
        <v>74</v>
      </c>
      <c r="C90" s="140" t="s">
        <v>147</v>
      </c>
      <c r="D90" s="158" t="s">
        <v>20</v>
      </c>
      <c r="E90" s="8" t="s">
        <v>20</v>
      </c>
      <c r="F90" s="8">
        <v>1</v>
      </c>
      <c r="G90" s="4">
        <f t="shared" si="15"/>
        <v>1</v>
      </c>
      <c r="H90" s="9">
        <f t="shared" si="16"/>
        <v>1</v>
      </c>
    </row>
    <row r="91" spans="1:10" s="10" customFormat="1" ht="27.75" customHeight="1">
      <c r="A91" s="207">
        <f>IF(D91="N/A",0,IF(D91&lt;&gt;E91,MAX(A$8:A90)+1,0))</f>
        <v>0</v>
      </c>
      <c r="B91" s="139">
        <v>75</v>
      </c>
      <c r="C91" s="140" t="s">
        <v>11</v>
      </c>
      <c r="D91" s="158" t="s">
        <v>20</v>
      </c>
      <c r="E91" s="8" t="s">
        <v>20</v>
      </c>
      <c r="F91" s="8">
        <v>1</v>
      </c>
      <c r="G91" s="4">
        <f t="shared" si="15"/>
        <v>1</v>
      </c>
      <c r="H91" s="9">
        <f t="shared" si="16"/>
        <v>1</v>
      </c>
    </row>
    <row r="92" spans="1:10" s="10" customFormat="1" ht="27.75" customHeight="1">
      <c r="A92" s="207">
        <f>IF(D92="N/A",0,IF(D92&lt;&gt;E92,MAX(A$8:A91)+1,0))</f>
        <v>0</v>
      </c>
      <c r="B92" s="139">
        <v>76</v>
      </c>
      <c r="C92" s="140" t="s">
        <v>148</v>
      </c>
      <c r="D92" s="158" t="s">
        <v>20</v>
      </c>
      <c r="E92" s="8" t="s">
        <v>20</v>
      </c>
      <c r="F92" s="8">
        <v>1</v>
      </c>
      <c r="G92" s="4">
        <f t="shared" si="15"/>
        <v>1</v>
      </c>
      <c r="H92" s="9">
        <f t="shared" si="16"/>
        <v>1</v>
      </c>
    </row>
    <row r="93" spans="1:10" s="10" customFormat="1" ht="27.75" customHeight="1">
      <c r="A93" s="207">
        <f>IF(D93="N/A",0,IF(D93&lt;&gt;E93,MAX(A$8:A92)+1,0))</f>
        <v>0</v>
      </c>
      <c r="B93" s="139">
        <v>77</v>
      </c>
      <c r="C93" s="140" t="s">
        <v>206</v>
      </c>
      <c r="D93" s="158" t="s">
        <v>20</v>
      </c>
      <c r="E93" s="8" t="s">
        <v>20</v>
      </c>
      <c r="F93" s="8">
        <v>1</v>
      </c>
      <c r="G93" s="4">
        <f t="shared" si="15"/>
        <v>1</v>
      </c>
      <c r="H93" s="9">
        <f t="shared" si="16"/>
        <v>1</v>
      </c>
    </row>
    <row r="94" spans="1:10" s="10" customFormat="1" ht="27.75" customHeight="1">
      <c r="A94" s="207">
        <f>IF(D94="N/A",0,IF(D94&lt;&gt;E94,MAX(A$8:A93)+1,0))</f>
        <v>0</v>
      </c>
      <c r="B94" s="139">
        <v>78</v>
      </c>
      <c r="C94" s="140" t="s">
        <v>108</v>
      </c>
      <c r="D94" s="158" t="s">
        <v>20</v>
      </c>
      <c r="E94" s="8" t="s">
        <v>20</v>
      </c>
      <c r="F94" s="8">
        <v>1</v>
      </c>
      <c r="G94" s="4">
        <f t="shared" si="15"/>
        <v>1</v>
      </c>
      <c r="H94" s="9">
        <f t="shared" si="16"/>
        <v>1</v>
      </c>
    </row>
    <row r="95" spans="1:10" s="10" customFormat="1" ht="27.75" customHeight="1">
      <c r="A95" s="207">
        <f>IF(D95="N/A",0,IF(D95&lt;&gt;E95,MAX(A$8:A94)+1,0))</f>
        <v>0</v>
      </c>
      <c r="B95" s="139">
        <v>79</v>
      </c>
      <c r="C95" s="145" t="s">
        <v>94</v>
      </c>
      <c r="D95" s="158" t="s">
        <v>20</v>
      </c>
      <c r="E95" s="8" t="s">
        <v>20</v>
      </c>
      <c r="F95" s="8">
        <v>1</v>
      </c>
      <c r="G95" s="4">
        <f t="shared" si="15"/>
        <v>1</v>
      </c>
      <c r="H95" s="9">
        <f t="shared" si="16"/>
        <v>1</v>
      </c>
    </row>
    <row r="96" spans="1:10" s="10" customFormat="1" ht="27.75" customHeight="1">
      <c r="A96" s="207">
        <f>IF(D96="N/A",0,IF(D96&lt;&gt;E96,MAX(A$8:A95)+1,0))</f>
        <v>0</v>
      </c>
      <c r="B96" s="139">
        <v>80</v>
      </c>
      <c r="C96" s="140" t="s">
        <v>139</v>
      </c>
      <c r="D96" s="158" t="s">
        <v>20</v>
      </c>
      <c r="E96" s="8" t="s">
        <v>20</v>
      </c>
      <c r="F96" s="8">
        <v>1</v>
      </c>
      <c r="G96" s="4">
        <f t="shared" si="15"/>
        <v>1</v>
      </c>
      <c r="H96" s="9">
        <f t="shared" si="16"/>
        <v>1</v>
      </c>
      <c r="I96" s="137"/>
    </row>
    <row r="97" spans="1:9" s="10" customFormat="1" ht="27.75" customHeight="1">
      <c r="A97" s="207">
        <f>IF(D97="N/A",0,IF(D97&lt;&gt;E97,MAX(A$8:A96)+1,0))</f>
        <v>0</v>
      </c>
      <c r="B97" s="139">
        <v>81</v>
      </c>
      <c r="C97" s="145" t="s">
        <v>97</v>
      </c>
      <c r="D97" s="158" t="s">
        <v>20</v>
      </c>
      <c r="E97" s="8" t="s">
        <v>20</v>
      </c>
      <c r="F97" s="8">
        <v>1</v>
      </c>
      <c r="G97" s="4">
        <f t="shared" si="15"/>
        <v>1</v>
      </c>
      <c r="H97" s="9">
        <f t="shared" si="16"/>
        <v>1</v>
      </c>
    </row>
    <row r="98" spans="1:9" s="10" customFormat="1" ht="27.75" customHeight="1">
      <c r="A98" s="207">
        <f>IF(D98="N/A",0,IF(D98&lt;&gt;E98,MAX(A$8:A97)+1,0))</f>
        <v>0</v>
      </c>
      <c r="B98" s="139">
        <v>82</v>
      </c>
      <c r="C98" s="145" t="s">
        <v>109</v>
      </c>
      <c r="D98" s="158" t="s">
        <v>20</v>
      </c>
      <c r="E98" s="8" t="s">
        <v>20</v>
      </c>
      <c r="F98" s="8">
        <v>1</v>
      </c>
      <c r="G98" s="4">
        <f t="shared" si="15"/>
        <v>1</v>
      </c>
      <c r="H98" s="9">
        <f t="shared" si="16"/>
        <v>1</v>
      </c>
    </row>
    <row r="99" spans="1:9" s="10" customFormat="1" ht="36.75" customHeight="1">
      <c r="A99" s="207">
        <f>IF(D99="N/A",0,IF(D99&lt;&gt;E99,MAX(A$8:A98)+1,0))</f>
        <v>0</v>
      </c>
      <c r="B99" s="139">
        <v>83</v>
      </c>
      <c r="C99" s="145" t="s">
        <v>168</v>
      </c>
      <c r="D99" s="158" t="s">
        <v>20</v>
      </c>
      <c r="E99" s="8" t="s">
        <v>20</v>
      </c>
      <c r="F99" s="8">
        <v>1</v>
      </c>
      <c r="G99" s="4">
        <f t="shared" si="15"/>
        <v>1</v>
      </c>
      <c r="H99" s="9">
        <f t="shared" si="16"/>
        <v>1</v>
      </c>
    </row>
    <row r="100" spans="1:9" s="10" customFormat="1" ht="27.75" customHeight="1">
      <c r="A100" s="207">
        <f>IF(D100="N/A",0,IF(D100&lt;&gt;E100,MAX(A$8:A99)+1,0))</f>
        <v>0</v>
      </c>
      <c r="B100" s="139">
        <v>84</v>
      </c>
      <c r="C100" s="145" t="s">
        <v>110</v>
      </c>
      <c r="D100" s="158" t="s">
        <v>20</v>
      </c>
      <c r="E100" s="8" t="s">
        <v>20</v>
      </c>
      <c r="F100" s="8">
        <v>1</v>
      </c>
      <c r="G100" s="4">
        <f t="shared" si="15"/>
        <v>1</v>
      </c>
      <c r="H100" s="9">
        <f t="shared" si="16"/>
        <v>1</v>
      </c>
    </row>
    <row r="101" spans="1:9" s="10" customFormat="1" ht="27.75" customHeight="1">
      <c r="A101" s="207">
        <f>IF(D101="N/A",0,IF(D101&lt;&gt;E101,MAX(A$8:A100)+1,0))</f>
        <v>0</v>
      </c>
      <c r="B101" s="139">
        <v>85</v>
      </c>
      <c r="C101" s="145" t="s">
        <v>111</v>
      </c>
      <c r="D101" s="158" t="s">
        <v>20</v>
      </c>
      <c r="E101" s="8" t="s">
        <v>20</v>
      </c>
      <c r="F101" s="8">
        <v>1</v>
      </c>
      <c r="G101" s="4">
        <f t="shared" si="15"/>
        <v>1</v>
      </c>
      <c r="H101" s="9">
        <f t="shared" si="16"/>
        <v>1</v>
      </c>
    </row>
    <row r="102" spans="1:9" s="10" customFormat="1" ht="27.75" customHeight="1">
      <c r="A102" s="207">
        <f>IF(D102="N/A",0,IF(D102&lt;&gt;E102,MAX(A$8:A101)+1,0))</f>
        <v>0</v>
      </c>
      <c r="B102" s="139">
        <v>86</v>
      </c>
      <c r="C102" s="145" t="s">
        <v>140</v>
      </c>
      <c r="D102" s="158" t="s">
        <v>20</v>
      </c>
      <c r="E102" s="8" t="s">
        <v>20</v>
      </c>
      <c r="F102" s="8">
        <v>1</v>
      </c>
      <c r="G102" s="4">
        <f t="shared" si="15"/>
        <v>1</v>
      </c>
      <c r="H102" s="9">
        <f t="shared" si="16"/>
        <v>1</v>
      </c>
    </row>
    <row r="103" spans="1:9" s="10" customFormat="1" ht="27.75" customHeight="1">
      <c r="A103" s="207">
        <f>IF(D103="N/A",0,IF(D103&lt;&gt;E103,MAX(A$8:A102)+1,0))</f>
        <v>0</v>
      </c>
      <c r="B103" s="139">
        <v>87</v>
      </c>
      <c r="C103" s="145" t="s">
        <v>112</v>
      </c>
      <c r="D103" s="158" t="s">
        <v>20</v>
      </c>
      <c r="E103" s="8" t="s">
        <v>20</v>
      </c>
      <c r="F103" s="8">
        <v>1</v>
      </c>
      <c r="G103" s="4">
        <f t="shared" si="15"/>
        <v>1</v>
      </c>
      <c r="H103" s="9">
        <f t="shared" si="16"/>
        <v>1</v>
      </c>
    </row>
    <row r="104" spans="1:9" s="10" customFormat="1" ht="44.25" customHeight="1">
      <c r="A104" s="207">
        <f>IF(D104="N/A",0,IF(D104&lt;&gt;E104,MAX(A$8:A103)+1,0))</f>
        <v>0</v>
      </c>
      <c r="B104" s="139">
        <v>88</v>
      </c>
      <c r="C104" s="212" t="s">
        <v>215</v>
      </c>
      <c r="D104" s="158" t="s">
        <v>20</v>
      </c>
      <c r="E104" s="8" t="s">
        <v>20</v>
      </c>
      <c r="F104" s="8">
        <v>1</v>
      </c>
      <c r="G104" s="4">
        <f t="shared" si="15"/>
        <v>1</v>
      </c>
      <c r="H104" s="9">
        <f t="shared" si="16"/>
        <v>1</v>
      </c>
    </row>
    <row r="105" spans="1:9" s="10" customFormat="1" ht="27.75" customHeight="1">
      <c r="A105" s="207">
        <f>IF(D105="N/A",0,IF(D105&lt;&gt;E105,MAX(A$8:A104)+1,0))</f>
        <v>0</v>
      </c>
      <c r="B105" s="139">
        <v>89</v>
      </c>
      <c r="C105" s="212" t="s">
        <v>205</v>
      </c>
      <c r="D105" s="158" t="s">
        <v>20</v>
      </c>
      <c r="E105" s="8" t="s">
        <v>20</v>
      </c>
      <c r="F105" s="8">
        <v>1</v>
      </c>
      <c r="G105" s="4">
        <f t="shared" si="15"/>
        <v>1</v>
      </c>
      <c r="H105" s="9">
        <f t="shared" si="16"/>
        <v>1</v>
      </c>
      <c r="I105" s="137"/>
    </row>
    <row r="106" spans="1:9" s="10" customFormat="1" ht="27.75" customHeight="1">
      <c r="A106" s="207">
        <f>IF(D106="N/A",0,IF(D106&lt;&gt;E106,MAX(A$8:A105)+1,0))</f>
        <v>0</v>
      </c>
      <c r="B106" s="139">
        <v>90</v>
      </c>
      <c r="C106" s="146" t="s">
        <v>216</v>
      </c>
      <c r="D106" s="158" t="s">
        <v>20</v>
      </c>
      <c r="E106" s="8" t="s">
        <v>20</v>
      </c>
      <c r="F106" s="8">
        <v>1</v>
      </c>
      <c r="G106" s="4">
        <f t="shared" si="15"/>
        <v>1</v>
      </c>
      <c r="H106" s="9">
        <f t="shared" si="16"/>
        <v>1</v>
      </c>
    </row>
    <row r="107" spans="1:9" s="10" customFormat="1" ht="27.75" customHeight="1">
      <c r="A107" s="207">
        <f>IF(D107="N/A",0,IF(D107&lt;&gt;E107,MAX(A$8:A106)+1,0))</f>
        <v>0</v>
      </c>
      <c r="B107" s="139">
        <v>91</v>
      </c>
      <c r="C107" s="145" t="s">
        <v>96</v>
      </c>
      <c r="D107" s="158" t="s">
        <v>20</v>
      </c>
      <c r="E107" s="8" t="s">
        <v>20</v>
      </c>
      <c r="F107" s="8">
        <v>1</v>
      </c>
      <c r="G107" s="4">
        <f t="shared" si="15"/>
        <v>1</v>
      </c>
      <c r="H107" s="9">
        <f t="shared" si="16"/>
        <v>1</v>
      </c>
    </row>
    <row r="108" spans="1:9" s="10" customFormat="1" ht="39.75" customHeight="1">
      <c r="A108" s="207">
        <f>IF(D108="N/A",0,IF(D108&lt;&gt;E108,MAX(A$8:A107)+1,0))</f>
        <v>0</v>
      </c>
      <c r="B108" s="139">
        <v>92</v>
      </c>
      <c r="C108" s="145" t="s">
        <v>169</v>
      </c>
      <c r="D108" s="158" t="s">
        <v>20</v>
      </c>
      <c r="E108" s="8" t="s">
        <v>20</v>
      </c>
      <c r="F108" s="8">
        <v>1</v>
      </c>
      <c r="G108" s="4">
        <f t="shared" si="15"/>
        <v>1</v>
      </c>
      <c r="H108" s="9">
        <f t="shared" si="16"/>
        <v>1</v>
      </c>
    </row>
    <row r="109" spans="1:9" s="10" customFormat="1" ht="27.75" customHeight="1">
      <c r="A109" s="207">
        <f>IF(D109="N/A",0,IF(D109&lt;&gt;E109,MAX(A$8:A108)+1,0))</f>
        <v>0</v>
      </c>
      <c r="B109" s="139">
        <v>93</v>
      </c>
      <c r="C109" s="145" t="s">
        <v>113</v>
      </c>
      <c r="D109" s="158" t="s">
        <v>20</v>
      </c>
      <c r="E109" s="8" t="s">
        <v>20</v>
      </c>
      <c r="F109" s="8">
        <v>1</v>
      </c>
      <c r="G109" s="4">
        <f t="shared" si="15"/>
        <v>1</v>
      </c>
      <c r="H109" s="9">
        <f t="shared" si="16"/>
        <v>1</v>
      </c>
    </row>
    <row r="110" spans="1:9" s="10" customFormat="1" ht="27.75" customHeight="1">
      <c r="A110" s="207">
        <f>IF(D110="N/A",0,IF(D110&lt;&gt;E110,MAX(A$8:A109)+1,0))</f>
        <v>0</v>
      </c>
      <c r="B110" s="139">
        <v>94</v>
      </c>
      <c r="C110" s="145" t="s">
        <v>114</v>
      </c>
      <c r="D110" s="158" t="s">
        <v>20</v>
      </c>
      <c r="E110" s="8" t="s">
        <v>20</v>
      </c>
      <c r="F110" s="8">
        <v>1</v>
      </c>
      <c r="G110" s="4">
        <f t="shared" si="15"/>
        <v>1</v>
      </c>
      <c r="H110" s="9">
        <f t="shared" si="16"/>
        <v>1</v>
      </c>
    </row>
    <row r="111" spans="1:9" s="10" customFormat="1" ht="27.75" customHeight="1">
      <c r="A111" s="207">
        <f>IF(D111="N/A",0,IF(D111&lt;&gt;E111,MAX(A$8:A110)+1,0))</f>
        <v>0</v>
      </c>
      <c r="B111" s="139">
        <v>95</v>
      </c>
      <c r="C111" s="145" t="s">
        <v>227</v>
      </c>
      <c r="D111" s="158" t="s">
        <v>20</v>
      </c>
      <c r="E111" s="8" t="s">
        <v>20</v>
      </c>
      <c r="F111" s="8">
        <v>1</v>
      </c>
      <c r="G111" s="4">
        <f t="shared" si="15"/>
        <v>1</v>
      </c>
      <c r="H111" s="9">
        <f t="shared" si="16"/>
        <v>1</v>
      </c>
    </row>
    <row r="112" spans="1:9" s="10" customFormat="1" ht="40.5" customHeight="1">
      <c r="A112" s="207">
        <f>IF(D112="N/A",0,IF(D112&lt;&gt;E112,MAX(A$8:A111)+1,0))</f>
        <v>0</v>
      </c>
      <c r="B112" s="139">
        <v>96</v>
      </c>
      <c r="C112" s="145" t="s">
        <v>115</v>
      </c>
      <c r="D112" s="158" t="s">
        <v>20</v>
      </c>
      <c r="E112" s="8" t="s">
        <v>20</v>
      </c>
      <c r="F112" s="8">
        <v>1</v>
      </c>
      <c r="G112" s="4">
        <f t="shared" si="15"/>
        <v>1</v>
      </c>
      <c r="H112" s="9">
        <f t="shared" si="16"/>
        <v>1</v>
      </c>
    </row>
    <row r="113" spans="1:9" s="10" customFormat="1" ht="38.25" customHeight="1">
      <c r="A113" s="207">
        <f>IF(D113="N/A",0,IF(D113&lt;&gt;E113,MAX(A$8:A112)+1,0))</f>
        <v>0</v>
      </c>
      <c r="B113" s="139">
        <v>97</v>
      </c>
      <c r="C113" s="146" t="s">
        <v>149</v>
      </c>
      <c r="D113" s="158" t="s">
        <v>20</v>
      </c>
      <c r="E113" s="8" t="s">
        <v>20</v>
      </c>
      <c r="F113" s="8">
        <v>1</v>
      </c>
      <c r="G113" s="4">
        <f t="shared" si="15"/>
        <v>1</v>
      </c>
      <c r="H113" s="9">
        <f t="shared" si="16"/>
        <v>1</v>
      </c>
    </row>
    <row r="114" spans="1:9" s="10" customFormat="1" ht="45" customHeight="1">
      <c r="A114" s="207">
        <f>IF(D114="N/A",0,IF(D114&lt;&gt;E114,MAX(A$8:A113)+1,0))</f>
        <v>0</v>
      </c>
      <c r="B114" s="139">
        <v>98</v>
      </c>
      <c r="C114" s="145" t="s">
        <v>198</v>
      </c>
      <c r="D114" s="158" t="s">
        <v>20</v>
      </c>
      <c r="E114" s="8" t="s">
        <v>20</v>
      </c>
      <c r="F114" s="8">
        <v>1</v>
      </c>
      <c r="G114" s="4">
        <f t="shared" si="15"/>
        <v>1</v>
      </c>
      <c r="H114" s="9">
        <f t="shared" si="16"/>
        <v>1</v>
      </c>
    </row>
    <row r="115" spans="1:9" s="10" customFormat="1" ht="33.75" customHeight="1">
      <c r="A115" s="207">
        <f>IF(D115="N/A",0,IF(D115&lt;&gt;E115,MAX(A$8:A114)+1,0))</f>
        <v>0</v>
      </c>
      <c r="B115" s="139">
        <v>99</v>
      </c>
      <c r="C115" s="145" t="s">
        <v>98</v>
      </c>
      <c r="D115" s="158" t="s">
        <v>20</v>
      </c>
      <c r="E115" s="8" t="s">
        <v>20</v>
      </c>
      <c r="F115" s="8">
        <v>1</v>
      </c>
      <c r="G115" s="4">
        <f t="shared" si="15"/>
        <v>1</v>
      </c>
      <c r="H115" s="9">
        <f t="shared" si="16"/>
        <v>1</v>
      </c>
    </row>
    <row r="116" spans="1:9" s="10" customFormat="1" ht="33.75" customHeight="1">
      <c r="A116" s="207">
        <f>IF(D116="N/A",0,IF(D116&lt;&gt;E116,MAX(A$8:A115)+1,0))</f>
        <v>0</v>
      </c>
      <c r="B116" s="139">
        <v>100</v>
      </c>
      <c r="C116" s="140" t="s">
        <v>183</v>
      </c>
      <c r="D116" s="158" t="s">
        <v>20</v>
      </c>
      <c r="E116" s="8" t="s">
        <v>20</v>
      </c>
      <c r="F116" s="8">
        <v>1</v>
      </c>
      <c r="G116" s="4">
        <f t="shared" si="15"/>
        <v>1</v>
      </c>
      <c r="H116" s="9">
        <f t="shared" si="16"/>
        <v>1</v>
      </c>
    </row>
    <row r="117" spans="1:9" s="10" customFormat="1" ht="25.5" customHeight="1">
      <c r="A117" s="207">
        <f>IF(D117="N/A",0,IF(D117&lt;&gt;E117,MAX(A$8:A116)+1,0))</f>
        <v>0</v>
      </c>
      <c r="B117" s="139">
        <v>101</v>
      </c>
      <c r="C117" s="140" t="s">
        <v>150</v>
      </c>
      <c r="D117" s="158" t="s">
        <v>20</v>
      </c>
      <c r="E117" s="8" t="s">
        <v>20</v>
      </c>
      <c r="F117" s="8">
        <v>1</v>
      </c>
      <c r="G117" s="4">
        <f t="shared" si="15"/>
        <v>1</v>
      </c>
      <c r="H117" s="9">
        <f t="shared" si="16"/>
        <v>1</v>
      </c>
    </row>
    <row r="118" spans="1:9" s="10" customFormat="1" ht="25.5" customHeight="1">
      <c r="A118" s="207">
        <f>IF(D118="N/A",0,IF(D118&lt;&gt;E118,MAX(A$8:A117)+1,0))</f>
        <v>0</v>
      </c>
      <c r="B118" s="139">
        <v>102</v>
      </c>
      <c r="C118" s="140" t="s">
        <v>123</v>
      </c>
      <c r="D118" s="158" t="s">
        <v>20</v>
      </c>
      <c r="E118" s="8" t="s">
        <v>20</v>
      </c>
      <c r="F118" s="8">
        <v>1</v>
      </c>
      <c r="G118" s="4">
        <f t="shared" si="15"/>
        <v>1</v>
      </c>
      <c r="H118" s="9">
        <f t="shared" si="16"/>
        <v>1</v>
      </c>
    </row>
    <row r="119" spans="1:9" s="10" customFormat="1" ht="25.5" customHeight="1">
      <c r="A119" s="207"/>
      <c r="B119" s="139"/>
      <c r="C119" s="168" t="s">
        <v>12</v>
      </c>
      <c r="D119" s="168"/>
      <c r="E119" s="8"/>
      <c r="F119" s="8"/>
      <c r="G119" s="4"/>
      <c r="H119" s="9"/>
    </row>
    <row r="120" spans="1:9" s="10" customFormat="1" ht="25.5" customHeight="1">
      <c r="A120" s="207">
        <f>IF(D120="N/A",0,IF(D120&lt;&gt;E120,MAX(A$8:A119)+1,0))</f>
        <v>0</v>
      </c>
      <c r="B120" s="139">
        <v>103</v>
      </c>
      <c r="C120" s="140" t="s">
        <v>167</v>
      </c>
      <c r="D120" s="158" t="s">
        <v>20</v>
      </c>
      <c r="E120" s="8" t="s">
        <v>20</v>
      </c>
      <c r="F120" s="8">
        <v>1</v>
      </c>
      <c r="G120" s="4">
        <f t="shared" ref="G120:G126" si="17">IF(D120=E120,F120,0)</f>
        <v>1</v>
      </c>
      <c r="H120" s="9">
        <f t="shared" ref="H120:H126" si="18">IF(D120="N/A",0,F120)</f>
        <v>1</v>
      </c>
    </row>
    <row r="121" spans="1:9" s="10" customFormat="1" ht="35.25" customHeight="1">
      <c r="A121" s="207">
        <f>IF(D121="N/A",0,IF(D121&lt;&gt;E121,MAX(A$8:A120)+1,0))</f>
        <v>0</v>
      </c>
      <c r="B121" s="139">
        <v>104</v>
      </c>
      <c r="C121" s="145" t="s">
        <v>116</v>
      </c>
      <c r="D121" s="158" t="s">
        <v>20</v>
      </c>
      <c r="E121" s="8" t="s">
        <v>20</v>
      </c>
      <c r="F121" s="8">
        <v>1</v>
      </c>
      <c r="G121" s="4">
        <f t="shared" si="17"/>
        <v>1</v>
      </c>
      <c r="H121" s="9">
        <f t="shared" si="18"/>
        <v>1</v>
      </c>
      <c r="I121" s="134"/>
    </row>
    <row r="122" spans="1:9" s="10" customFormat="1" ht="25.5" customHeight="1">
      <c r="A122" s="207">
        <f>IF(D122="N/A",0,IF(D122&lt;&gt;E122,MAX(A$8:A121)+1,0))</f>
        <v>0</v>
      </c>
      <c r="B122" s="139">
        <v>105</v>
      </c>
      <c r="C122" s="145" t="s">
        <v>207</v>
      </c>
      <c r="D122" s="158" t="s">
        <v>20</v>
      </c>
      <c r="E122" s="8" t="s">
        <v>20</v>
      </c>
      <c r="F122" s="8">
        <v>1</v>
      </c>
      <c r="G122" s="4">
        <f t="shared" si="17"/>
        <v>1</v>
      </c>
      <c r="H122" s="9">
        <f t="shared" si="18"/>
        <v>1</v>
      </c>
      <c r="I122" s="134"/>
    </row>
    <row r="123" spans="1:9" s="10" customFormat="1" ht="25.5" customHeight="1">
      <c r="A123" s="207">
        <f>IF(D123="N/A",0,IF(D123&lt;&gt;E123,MAX(A$8:A122)+1,0))</f>
        <v>0</v>
      </c>
      <c r="B123" s="139">
        <v>106</v>
      </c>
      <c r="C123" s="145" t="s">
        <v>151</v>
      </c>
      <c r="D123" s="158" t="s">
        <v>20</v>
      </c>
      <c r="E123" s="8" t="s">
        <v>20</v>
      </c>
      <c r="F123" s="8">
        <v>1</v>
      </c>
      <c r="G123" s="4">
        <f t="shared" si="17"/>
        <v>1</v>
      </c>
      <c r="H123" s="9">
        <f t="shared" si="18"/>
        <v>1</v>
      </c>
      <c r="I123" s="134"/>
    </row>
    <row r="124" spans="1:9" s="10" customFormat="1" ht="25.5" customHeight="1">
      <c r="A124" s="207">
        <f>IF(D124="N/A",0,IF(D124&lt;&gt;E124,MAX(A$8:A123)+1,0))</f>
        <v>0</v>
      </c>
      <c r="B124" s="139">
        <v>107</v>
      </c>
      <c r="C124" s="145" t="s">
        <v>184</v>
      </c>
      <c r="D124" s="158" t="s">
        <v>20</v>
      </c>
      <c r="E124" s="8" t="s">
        <v>20</v>
      </c>
      <c r="F124" s="8">
        <v>1</v>
      </c>
      <c r="G124" s="4">
        <f t="shared" si="17"/>
        <v>1</v>
      </c>
      <c r="H124" s="9">
        <f t="shared" si="18"/>
        <v>1</v>
      </c>
      <c r="I124" s="134"/>
    </row>
    <row r="125" spans="1:9" s="10" customFormat="1" ht="25.5" customHeight="1">
      <c r="A125" s="207">
        <f>IF(D125="N/A",0,IF(D125&lt;&gt;E125,MAX(A$8:A124)+1,0))</f>
        <v>0</v>
      </c>
      <c r="B125" s="139">
        <v>108</v>
      </c>
      <c r="C125" s="140" t="s">
        <v>217</v>
      </c>
      <c r="D125" s="158" t="s">
        <v>20</v>
      </c>
      <c r="E125" s="8" t="s">
        <v>20</v>
      </c>
      <c r="F125" s="8">
        <v>1</v>
      </c>
      <c r="G125" s="4">
        <f t="shared" si="17"/>
        <v>1</v>
      </c>
      <c r="H125" s="9">
        <f t="shared" si="18"/>
        <v>1</v>
      </c>
      <c r="I125" s="134"/>
    </row>
    <row r="126" spans="1:9" s="10" customFormat="1" ht="25.5" customHeight="1">
      <c r="A126" s="207">
        <f>IF(D126="N/A",0,IF(D126&lt;&gt;E126,MAX(A$8:A125)+1,0))</f>
        <v>0</v>
      </c>
      <c r="B126" s="139">
        <v>109</v>
      </c>
      <c r="C126" s="140" t="s">
        <v>257</v>
      </c>
      <c r="D126" s="158" t="s">
        <v>20</v>
      </c>
      <c r="E126" s="8" t="s">
        <v>20</v>
      </c>
      <c r="F126" s="8">
        <v>1</v>
      </c>
      <c r="G126" s="4">
        <f t="shared" si="17"/>
        <v>1</v>
      </c>
      <c r="H126" s="9">
        <f t="shared" si="18"/>
        <v>1</v>
      </c>
    </row>
    <row r="127" spans="1:9" s="10" customFormat="1" ht="25.5" customHeight="1">
      <c r="A127" s="207"/>
      <c r="B127" s="139"/>
      <c r="C127" s="168" t="s">
        <v>18</v>
      </c>
      <c r="D127" s="168"/>
      <c r="E127" s="8"/>
      <c r="F127" s="8"/>
      <c r="G127" s="4"/>
      <c r="H127" s="9"/>
    </row>
    <row r="128" spans="1:9" s="10" customFormat="1" ht="25.5" customHeight="1">
      <c r="A128" s="207">
        <f>IF(D128="N/A",0,IF(D128&lt;&gt;E128,MAX(A$8:A127)+1,0))</f>
        <v>0</v>
      </c>
      <c r="B128" s="139">
        <v>110</v>
      </c>
      <c r="C128" s="146" t="s">
        <v>117</v>
      </c>
      <c r="D128" s="158" t="s">
        <v>20</v>
      </c>
      <c r="E128" s="8" t="s">
        <v>20</v>
      </c>
      <c r="F128" s="8">
        <v>1</v>
      </c>
      <c r="G128" s="4">
        <f>IF(D128=E128,F128,0)</f>
        <v>1</v>
      </c>
      <c r="H128" s="9">
        <f t="shared" ref="H128:H135" si="19">IF(D128="N/A",0,F128)</f>
        <v>1</v>
      </c>
    </row>
    <row r="129" spans="1:9" s="10" customFormat="1" ht="25.5" customHeight="1">
      <c r="A129" s="207">
        <f>IF(D129="N/A",0,IF(D129&lt;&gt;E129,MAX(A$8:A128)+1,0))</f>
        <v>0</v>
      </c>
      <c r="B129" s="139">
        <v>111</v>
      </c>
      <c r="C129" s="140" t="s">
        <v>118</v>
      </c>
      <c r="D129" s="158" t="s">
        <v>20</v>
      </c>
      <c r="E129" s="8" t="s">
        <v>20</v>
      </c>
      <c r="F129" s="8">
        <v>1</v>
      </c>
      <c r="G129" s="4">
        <f>IF(D129=E129,F129,0)</f>
        <v>1</v>
      </c>
      <c r="H129" s="9">
        <f t="shared" si="19"/>
        <v>1</v>
      </c>
    </row>
    <row r="130" spans="1:9" s="10" customFormat="1" ht="25.5" customHeight="1">
      <c r="A130" s="207">
        <f>IF(D130="N/A",0,IF(D130&lt;&gt;E130,MAX(A$8:A129)+1,0))</f>
        <v>0</v>
      </c>
      <c r="B130" s="139">
        <v>112</v>
      </c>
      <c r="C130" s="140" t="s">
        <v>174</v>
      </c>
      <c r="D130" s="158" t="s">
        <v>20</v>
      </c>
      <c r="E130" s="8" t="s">
        <v>20</v>
      </c>
      <c r="F130" s="8">
        <v>1</v>
      </c>
      <c r="G130" s="4">
        <f t="shared" ref="G130:G135" si="20">IF(D130=E130,F130,0)</f>
        <v>1</v>
      </c>
      <c r="H130" s="9">
        <f t="shared" si="19"/>
        <v>1</v>
      </c>
      <c r="I130" s="134"/>
    </row>
    <row r="131" spans="1:9" s="10" customFormat="1" ht="25.5" customHeight="1">
      <c r="A131" s="207">
        <f>IF(D131="N/A",0,IF(D131&lt;&gt;E131,MAX(A$8:A130)+1,0))</f>
        <v>0</v>
      </c>
      <c r="B131" s="139">
        <v>113</v>
      </c>
      <c r="C131" s="140" t="s">
        <v>89</v>
      </c>
      <c r="D131" s="158" t="s">
        <v>20</v>
      </c>
      <c r="E131" s="8" t="s">
        <v>20</v>
      </c>
      <c r="F131" s="8">
        <v>1</v>
      </c>
      <c r="G131" s="4">
        <f t="shared" si="20"/>
        <v>1</v>
      </c>
      <c r="H131" s="9">
        <f t="shared" si="19"/>
        <v>1</v>
      </c>
    </row>
    <row r="132" spans="1:9" s="10" customFormat="1" ht="25.5" customHeight="1">
      <c r="A132" s="207">
        <f>IF(D132="N/A",0,IF(D132&lt;&gt;E132,MAX(A$8:A131)+1,0))</f>
        <v>0</v>
      </c>
      <c r="B132" s="139">
        <v>114</v>
      </c>
      <c r="C132" s="140" t="s">
        <v>185</v>
      </c>
      <c r="D132" s="158" t="s">
        <v>20</v>
      </c>
      <c r="E132" s="8" t="s">
        <v>20</v>
      </c>
      <c r="F132" s="8">
        <v>1</v>
      </c>
      <c r="G132" s="4">
        <f t="shared" si="20"/>
        <v>1</v>
      </c>
      <c r="H132" s="9">
        <f t="shared" si="19"/>
        <v>1</v>
      </c>
    </row>
    <row r="133" spans="1:9" s="10" customFormat="1" ht="25.5" customHeight="1">
      <c r="A133" s="207">
        <f>IF(D133="N/A",0,IF(D133&lt;&gt;E133,MAX(A$8:A132)+1,0))</f>
        <v>0</v>
      </c>
      <c r="B133" s="139">
        <v>115</v>
      </c>
      <c r="C133" s="145" t="s">
        <v>152</v>
      </c>
      <c r="D133" s="158" t="s">
        <v>20</v>
      </c>
      <c r="E133" s="8" t="s">
        <v>20</v>
      </c>
      <c r="F133" s="8">
        <v>1</v>
      </c>
      <c r="G133" s="4">
        <f t="shared" si="20"/>
        <v>1</v>
      </c>
      <c r="H133" s="9">
        <f t="shared" si="19"/>
        <v>1</v>
      </c>
    </row>
    <row r="134" spans="1:9" s="10" customFormat="1" ht="48.75" customHeight="1">
      <c r="A134" s="207">
        <f>IF(D134="N/A",0,IF(D134&lt;&gt;E134,MAX(A$8:A133)+1,0))</f>
        <v>0</v>
      </c>
      <c r="B134" s="139">
        <v>116</v>
      </c>
      <c r="C134" s="212" t="s">
        <v>218</v>
      </c>
      <c r="D134" s="158" t="s">
        <v>20</v>
      </c>
      <c r="E134" s="8" t="s">
        <v>20</v>
      </c>
      <c r="F134" s="8">
        <v>1</v>
      </c>
      <c r="G134" s="4">
        <f t="shared" si="20"/>
        <v>1</v>
      </c>
      <c r="H134" s="9">
        <f t="shared" si="19"/>
        <v>1</v>
      </c>
      <c r="I134" s="134"/>
    </row>
    <row r="135" spans="1:9" s="10" customFormat="1" ht="25.5" customHeight="1">
      <c r="A135" s="207">
        <f>IF(D135="N/A",0,IF(D135&lt;&gt;E135,MAX(A$8:A134)+1,0))</f>
        <v>0</v>
      </c>
      <c r="B135" s="139">
        <v>117</v>
      </c>
      <c r="C135" s="140" t="s">
        <v>19</v>
      </c>
      <c r="D135" s="158" t="s">
        <v>20</v>
      </c>
      <c r="E135" s="8" t="s">
        <v>20</v>
      </c>
      <c r="F135" s="8">
        <v>1</v>
      </c>
      <c r="G135" s="4">
        <f t="shared" si="20"/>
        <v>1</v>
      </c>
      <c r="H135" s="9">
        <f t="shared" si="19"/>
        <v>1</v>
      </c>
    </row>
    <row r="136" spans="1:9" s="10" customFormat="1" ht="25.5" customHeight="1">
      <c r="A136" s="207"/>
      <c r="B136" s="139"/>
      <c r="C136" s="168" t="s">
        <v>17</v>
      </c>
      <c r="D136" s="168"/>
      <c r="E136" s="8"/>
      <c r="F136" s="8"/>
      <c r="G136" s="4"/>
      <c r="H136" s="9"/>
    </row>
    <row r="137" spans="1:9" s="10" customFormat="1" ht="45.75" customHeight="1">
      <c r="A137" s="207"/>
      <c r="B137" s="139">
        <v>118</v>
      </c>
      <c r="C137" s="140" t="s">
        <v>220</v>
      </c>
      <c r="D137" s="158" t="s">
        <v>20</v>
      </c>
      <c r="E137" s="8" t="s">
        <v>20</v>
      </c>
      <c r="F137" s="8">
        <v>1</v>
      </c>
      <c r="G137" s="4">
        <f t="shared" ref="G137" si="21">IF(D137=E137,F137,0)</f>
        <v>1</v>
      </c>
      <c r="H137" s="9">
        <f t="shared" ref="H137" si="22">IF(D137="N/A",0,F137)</f>
        <v>1</v>
      </c>
    </row>
    <row r="138" spans="1:9" s="10" customFormat="1" ht="25.5" customHeight="1">
      <c r="A138" s="207">
        <f>IF(D138="N/A",0,IF(D138&lt;&gt;E138,MAX(A$8:A136)+1,0))</f>
        <v>0</v>
      </c>
      <c r="B138" s="139">
        <v>119</v>
      </c>
      <c r="C138" s="150" t="s">
        <v>16</v>
      </c>
      <c r="D138" s="158" t="s">
        <v>20</v>
      </c>
      <c r="E138" s="8" t="s">
        <v>20</v>
      </c>
      <c r="F138" s="8">
        <v>1</v>
      </c>
      <c r="G138" s="4">
        <f t="shared" ref="G138:G148" si="23">IF(D138=E138,F138,0)</f>
        <v>1</v>
      </c>
      <c r="H138" s="9">
        <f t="shared" ref="H138:H148" si="24">IF(D138="N/A",0,F138)</f>
        <v>1</v>
      </c>
      <c r="I138" s="134"/>
    </row>
    <row r="139" spans="1:9" s="10" customFormat="1" ht="25.5" customHeight="1">
      <c r="A139" s="207">
        <f>IF(D139="N/A",0,IF(D139&lt;&gt;E139,MAX(A$8:A138)+1,0))</f>
        <v>0</v>
      </c>
      <c r="B139" s="139">
        <v>120</v>
      </c>
      <c r="C139" s="151" t="s">
        <v>208</v>
      </c>
      <c r="D139" s="158" t="s">
        <v>20</v>
      </c>
      <c r="E139" s="8" t="s">
        <v>20</v>
      </c>
      <c r="F139" s="8">
        <v>1</v>
      </c>
      <c r="G139" s="4">
        <f t="shared" si="23"/>
        <v>1</v>
      </c>
      <c r="H139" s="9">
        <f t="shared" si="24"/>
        <v>1</v>
      </c>
      <c r="I139" s="134"/>
    </row>
    <row r="140" spans="1:9" s="10" customFormat="1" ht="25.5" customHeight="1">
      <c r="A140" s="207">
        <f>IF(D140="N/A",0,IF(D140&lt;&gt;E140,MAX(A$8:A139)+1,0))</f>
        <v>0</v>
      </c>
      <c r="B140" s="139">
        <v>121</v>
      </c>
      <c r="C140" s="150" t="s">
        <v>153</v>
      </c>
      <c r="D140" s="158" t="s">
        <v>20</v>
      </c>
      <c r="E140" s="8" t="s">
        <v>20</v>
      </c>
      <c r="F140" s="8">
        <v>1</v>
      </c>
      <c r="G140" s="4">
        <f t="shared" si="23"/>
        <v>1</v>
      </c>
      <c r="H140" s="9">
        <f t="shared" si="24"/>
        <v>1</v>
      </c>
      <c r="I140" s="134"/>
    </row>
    <row r="141" spans="1:9" s="10" customFormat="1" ht="41.25" customHeight="1">
      <c r="A141" s="207">
        <f>IF(D141="N/A",0,IF(D141&lt;&gt;E141,MAX(A$8:A140)+1,0))</f>
        <v>0</v>
      </c>
      <c r="B141" s="139">
        <v>122</v>
      </c>
      <c r="C141" s="143" t="s">
        <v>221</v>
      </c>
      <c r="D141" s="158" t="s">
        <v>20</v>
      </c>
      <c r="E141" s="8" t="s">
        <v>20</v>
      </c>
      <c r="F141" s="8">
        <v>1</v>
      </c>
      <c r="G141" s="4">
        <f t="shared" si="23"/>
        <v>1</v>
      </c>
      <c r="H141" s="9">
        <f t="shared" si="24"/>
        <v>1</v>
      </c>
      <c r="I141" s="134"/>
    </row>
    <row r="142" spans="1:9" s="10" customFormat="1" ht="25.5" customHeight="1">
      <c r="A142" s="207">
        <f>IF(D142="N/A",0,IF(D142&lt;&gt;E142,MAX(A$8:A141)+1,0))</f>
        <v>0</v>
      </c>
      <c r="B142" s="139">
        <v>123</v>
      </c>
      <c r="C142" s="143" t="s">
        <v>95</v>
      </c>
      <c r="D142" s="158" t="s">
        <v>20</v>
      </c>
      <c r="E142" s="8" t="s">
        <v>20</v>
      </c>
      <c r="F142" s="8">
        <v>1</v>
      </c>
      <c r="G142" s="4">
        <f t="shared" si="23"/>
        <v>1</v>
      </c>
      <c r="H142" s="9">
        <f t="shared" si="24"/>
        <v>1</v>
      </c>
      <c r="I142" s="134"/>
    </row>
    <row r="143" spans="1:9" s="10" customFormat="1" ht="25.5" customHeight="1">
      <c r="A143" s="207">
        <f>IF(D143="N/A",0,IF(D143&lt;&gt;E143,MAX(A$8:A142)+1,0))</f>
        <v>0</v>
      </c>
      <c r="B143" s="139">
        <v>124</v>
      </c>
      <c r="C143" s="143" t="s">
        <v>175</v>
      </c>
      <c r="D143" s="158" t="s">
        <v>20</v>
      </c>
      <c r="E143" s="8" t="s">
        <v>20</v>
      </c>
      <c r="F143" s="8">
        <v>1</v>
      </c>
      <c r="G143" s="4">
        <f t="shared" si="23"/>
        <v>1</v>
      </c>
      <c r="H143" s="9">
        <f t="shared" si="24"/>
        <v>1</v>
      </c>
      <c r="I143" s="134"/>
    </row>
    <row r="144" spans="1:9" s="10" customFormat="1" ht="25.5" customHeight="1">
      <c r="A144" s="207">
        <f>IF(D144="N/A",0,IF(D144&lt;&gt;E144,MAX(A$8:A143)+1,0))</f>
        <v>0</v>
      </c>
      <c r="B144" s="139">
        <v>125</v>
      </c>
      <c r="C144" s="143" t="s">
        <v>222</v>
      </c>
      <c r="D144" s="158" t="s">
        <v>20</v>
      </c>
      <c r="E144" s="8" t="s">
        <v>20</v>
      </c>
      <c r="F144" s="8">
        <v>1</v>
      </c>
      <c r="G144" s="4">
        <f t="shared" si="23"/>
        <v>1</v>
      </c>
      <c r="H144" s="9">
        <f t="shared" si="24"/>
        <v>1</v>
      </c>
      <c r="I144" s="136"/>
    </row>
    <row r="145" spans="1:9" s="10" customFormat="1" ht="37.5" customHeight="1">
      <c r="A145" s="207">
        <f>IF(D145="N/A",0,IF(D145&lt;&gt;E145,MAX(A$8:A144)+1,0))</f>
        <v>0</v>
      </c>
      <c r="B145" s="139">
        <v>126</v>
      </c>
      <c r="C145" s="213" t="s">
        <v>223</v>
      </c>
      <c r="D145" s="158" t="s">
        <v>20</v>
      </c>
      <c r="E145" s="8" t="s">
        <v>20</v>
      </c>
      <c r="F145" s="8">
        <v>1</v>
      </c>
      <c r="G145" s="4">
        <f t="shared" si="23"/>
        <v>1</v>
      </c>
      <c r="H145" s="9">
        <f t="shared" si="24"/>
        <v>1</v>
      </c>
      <c r="I145" s="136"/>
    </row>
    <row r="146" spans="1:9" s="10" customFormat="1" ht="25.5" customHeight="1">
      <c r="A146" s="207">
        <f>IF(D146="N/A",0,IF(D146&lt;&gt;E146,MAX(A$8:A145)+1,0))</f>
        <v>0</v>
      </c>
      <c r="B146" s="139">
        <v>127</v>
      </c>
      <c r="C146" s="152" t="s">
        <v>119</v>
      </c>
      <c r="D146" s="158" t="s">
        <v>20</v>
      </c>
      <c r="E146" s="8" t="s">
        <v>20</v>
      </c>
      <c r="F146" s="8">
        <v>1</v>
      </c>
      <c r="G146" s="4">
        <f t="shared" si="23"/>
        <v>1</v>
      </c>
      <c r="H146" s="9">
        <f t="shared" si="24"/>
        <v>1</v>
      </c>
      <c r="I146" s="134"/>
    </row>
    <row r="147" spans="1:9" s="10" customFormat="1" ht="25.5" customHeight="1">
      <c r="A147" s="207">
        <f>IF(D147="N/A",0,IF(D147&lt;&gt;E147,MAX(A$8:A146)+1,0))</f>
        <v>0</v>
      </c>
      <c r="B147" s="139">
        <v>128</v>
      </c>
      <c r="C147" s="140" t="s">
        <v>154</v>
      </c>
      <c r="D147" s="158" t="s">
        <v>20</v>
      </c>
      <c r="E147" s="8" t="s">
        <v>20</v>
      </c>
      <c r="F147" s="8">
        <v>1</v>
      </c>
      <c r="G147" s="4">
        <f t="shared" si="23"/>
        <v>1</v>
      </c>
      <c r="H147" s="9">
        <f t="shared" si="24"/>
        <v>1</v>
      </c>
      <c r="I147" s="134"/>
    </row>
    <row r="148" spans="1:9" s="10" customFormat="1" ht="25.5" customHeight="1">
      <c r="A148" s="207">
        <f>IF(D148="N/A",0,IF(D148&lt;&gt;E148,MAX(A$8:A147)+1,0))</f>
        <v>0</v>
      </c>
      <c r="B148" s="139">
        <v>129</v>
      </c>
      <c r="C148" s="140" t="s">
        <v>122</v>
      </c>
      <c r="D148" s="158" t="s">
        <v>20</v>
      </c>
      <c r="E148" s="8" t="s">
        <v>20</v>
      </c>
      <c r="F148" s="8">
        <v>1</v>
      </c>
      <c r="G148" s="4">
        <f t="shared" si="23"/>
        <v>1</v>
      </c>
      <c r="H148" s="9">
        <f t="shared" si="24"/>
        <v>1</v>
      </c>
      <c r="I148" s="134"/>
    </row>
    <row r="149" spans="1:9" s="10" customFormat="1" ht="25.5" customHeight="1">
      <c r="A149" s="207"/>
      <c r="B149" s="139"/>
      <c r="C149" s="168" t="s">
        <v>15</v>
      </c>
      <c r="D149" s="168"/>
      <c r="E149" s="8"/>
      <c r="F149" s="8"/>
      <c r="G149" s="4"/>
      <c r="H149" s="9"/>
      <c r="I149" s="134"/>
    </row>
    <row r="150" spans="1:9" s="10" customFormat="1" ht="33" customHeight="1">
      <c r="A150" s="207"/>
      <c r="B150" s="139">
        <v>130</v>
      </c>
      <c r="C150" s="140" t="s">
        <v>219</v>
      </c>
      <c r="D150" s="158" t="s">
        <v>20</v>
      </c>
      <c r="E150" s="8"/>
      <c r="F150" s="8"/>
      <c r="G150" s="4"/>
      <c r="H150" s="9"/>
      <c r="I150" s="134"/>
    </row>
    <row r="151" spans="1:9" s="10" customFormat="1" ht="25.5" customHeight="1">
      <c r="A151" s="207">
        <f>IF(D151="N/A",0,IF(D151&lt;&gt;E151,MAX(A$8:A149)+1,0))</f>
        <v>0</v>
      </c>
      <c r="B151" s="139">
        <v>131</v>
      </c>
      <c r="C151" s="140" t="s">
        <v>120</v>
      </c>
      <c r="D151" s="158" t="s">
        <v>20</v>
      </c>
      <c r="E151" s="8" t="s">
        <v>20</v>
      </c>
      <c r="F151" s="8">
        <v>1</v>
      </c>
      <c r="G151" s="4">
        <f t="shared" ref="G151:G156" si="25">IF(D151=E151,F151,0)</f>
        <v>1</v>
      </c>
      <c r="H151" s="9">
        <f t="shared" ref="H151:H156" si="26">IF(D151="N/A",0,F151)</f>
        <v>1</v>
      </c>
      <c r="I151" s="134"/>
    </row>
    <row r="152" spans="1:9" s="10" customFormat="1" ht="25.5" customHeight="1">
      <c r="A152" s="207">
        <f>IF(D152="N/A",0,IF(D152&lt;&gt;E152,MAX(A$8:A151)+1,0))</f>
        <v>0</v>
      </c>
      <c r="B152" s="139">
        <v>132</v>
      </c>
      <c r="C152" s="150" t="s">
        <v>186</v>
      </c>
      <c r="D152" s="158" t="s">
        <v>20</v>
      </c>
      <c r="E152" s="8" t="s">
        <v>20</v>
      </c>
      <c r="F152" s="8">
        <v>1</v>
      </c>
      <c r="G152" s="4">
        <f t="shared" si="25"/>
        <v>1</v>
      </c>
      <c r="H152" s="9">
        <f t="shared" si="26"/>
        <v>1</v>
      </c>
      <c r="I152" s="134"/>
    </row>
    <row r="153" spans="1:9" s="10" customFormat="1" ht="25.5" customHeight="1">
      <c r="A153" s="207">
        <f>IF(D153="N/A",0,IF(D153&lt;&gt;E153,MAX(A$8:A152)+1,0))</f>
        <v>0</v>
      </c>
      <c r="B153" s="139">
        <v>133</v>
      </c>
      <c r="C153" s="140" t="s">
        <v>209</v>
      </c>
      <c r="D153" s="158" t="s">
        <v>20</v>
      </c>
      <c r="E153" s="8" t="s">
        <v>20</v>
      </c>
      <c r="F153" s="8">
        <v>1</v>
      </c>
      <c r="G153" s="4">
        <f t="shared" si="25"/>
        <v>1</v>
      </c>
      <c r="H153" s="9">
        <f t="shared" si="26"/>
        <v>1</v>
      </c>
      <c r="I153" s="134"/>
    </row>
    <row r="154" spans="1:9" s="10" customFormat="1" ht="25.5" customHeight="1">
      <c r="A154" s="207">
        <f>IF(D154="N/A",0,IF(D154&lt;&gt;E154,MAX(A$8:A153)+1,0))</f>
        <v>0</v>
      </c>
      <c r="B154" s="139">
        <v>134</v>
      </c>
      <c r="C154" s="140" t="s">
        <v>187</v>
      </c>
      <c r="D154" s="158" t="s">
        <v>20</v>
      </c>
      <c r="E154" s="8" t="s">
        <v>20</v>
      </c>
      <c r="F154" s="8">
        <v>1</v>
      </c>
      <c r="G154" s="4">
        <f t="shared" si="25"/>
        <v>1</v>
      </c>
      <c r="H154" s="9">
        <f t="shared" si="26"/>
        <v>1</v>
      </c>
      <c r="I154" s="134"/>
    </row>
    <row r="155" spans="1:9" s="10" customFormat="1" ht="25.5" customHeight="1">
      <c r="A155" s="207">
        <f>IF(D155="N/A",0,IF(D155&lt;&gt;E155,MAX(A$8:A154)+1,0))</f>
        <v>0</v>
      </c>
      <c r="B155" s="139">
        <v>135</v>
      </c>
      <c r="C155" s="140" t="s">
        <v>154</v>
      </c>
      <c r="D155" s="158" t="s">
        <v>20</v>
      </c>
      <c r="E155" s="8" t="s">
        <v>20</v>
      </c>
      <c r="F155" s="8">
        <v>1</v>
      </c>
      <c r="G155" s="4">
        <f t="shared" si="25"/>
        <v>1</v>
      </c>
      <c r="H155" s="9">
        <f t="shared" si="26"/>
        <v>1</v>
      </c>
      <c r="I155" s="134"/>
    </row>
    <row r="156" spans="1:9" s="10" customFormat="1" ht="25.5" customHeight="1">
      <c r="A156" s="207">
        <f>IF(D156="N/A",0,IF(D156&lt;&gt;E156,MAX(A$8:A155)+1,0))</f>
        <v>0</v>
      </c>
      <c r="B156" s="139">
        <v>136</v>
      </c>
      <c r="C156" s="140" t="s">
        <v>122</v>
      </c>
      <c r="D156" s="158" t="s">
        <v>20</v>
      </c>
      <c r="E156" s="8" t="s">
        <v>20</v>
      </c>
      <c r="F156" s="8">
        <v>1</v>
      </c>
      <c r="G156" s="4">
        <f t="shared" si="25"/>
        <v>1</v>
      </c>
      <c r="H156" s="9">
        <f t="shared" si="26"/>
        <v>1</v>
      </c>
      <c r="I156" s="134"/>
    </row>
    <row r="157" spans="1:9" s="16" customFormat="1" ht="25.5" customHeight="1">
      <c r="A157" s="207"/>
      <c r="B157" s="139"/>
      <c r="C157" s="168" t="s">
        <v>130</v>
      </c>
      <c r="D157" s="168"/>
      <c r="E157" s="8"/>
      <c r="F157" s="13"/>
      <c r="G157" s="14"/>
      <c r="H157" s="15"/>
      <c r="I157" s="137"/>
    </row>
    <row r="158" spans="1:9" s="16" customFormat="1" ht="25.5" customHeight="1">
      <c r="A158" s="207">
        <f>IF(D158="N/A",0,IF(D158&lt;&gt;E158,MAX(A$8:A157)+1,0))</f>
        <v>0</v>
      </c>
      <c r="B158" s="139">
        <v>137</v>
      </c>
      <c r="C158" s="140" t="s">
        <v>29</v>
      </c>
      <c r="D158" s="158" t="s">
        <v>20</v>
      </c>
      <c r="E158" s="8" t="s">
        <v>20</v>
      </c>
      <c r="F158" s="13">
        <v>1</v>
      </c>
      <c r="G158" s="14">
        <f>IF(D158=E158,F158,0)</f>
        <v>1</v>
      </c>
      <c r="H158" s="15">
        <f>IF(D158="N/A",0,F158)</f>
        <v>1</v>
      </c>
      <c r="I158" s="137"/>
    </row>
    <row r="159" spans="1:9" s="16" customFormat="1" ht="25.5" customHeight="1">
      <c r="A159" s="207">
        <f>IF(D159="N/A",0,IF(D159&lt;&gt;E159,MAX(A$8:A158)+1,0))</f>
        <v>0</v>
      </c>
      <c r="B159" s="139">
        <v>138</v>
      </c>
      <c r="C159" s="140" t="s">
        <v>21</v>
      </c>
      <c r="D159" s="158" t="s">
        <v>20</v>
      </c>
      <c r="E159" s="8" t="s">
        <v>20</v>
      </c>
      <c r="F159" s="13">
        <v>1</v>
      </c>
      <c r="G159" s="14">
        <f>IF(D159=E159,F159,0)</f>
        <v>1</v>
      </c>
      <c r="H159" s="15">
        <f>IF(D159="N/A",0,F159)</f>
        <v>1</v>
      </c>
      <c r="I159" s="137"/>
    </row>
    <row r="160" spans="1:9" s="16" customFormat="1" ht="25.5" customHeight="1">
      <c r="A160" s="207">
        <f>IF(D160="N/A",0,IF(D160&lt;&gt;E160,MAX(A$8:A159)+1,0))</f>
        <v>0</v>
      </c>
      <c r="B160" s="139">
        <v>139</v>
      </c>
      <c r="C160" s="140" t="s">
        <v>155</v>
      </c>
      <c r="D160" s="158" t="s">
        <v>20</v>
      </c>
      <c r="E160" s="8" t="s">
        <v>20</v>
      </c>
      <c r="F160" s="8">
        <v>1</v>
      </c>
      <c r="G160" s="4">
        <f>IF(D160=E160,F160,0)</f>
        <v>1</v>
      </c>
      <c r="H160" s="9">
        <f>IF(D160="N/A",0,F160)</f>
        <v>1</v>
      </c>
      <c r="I160" s="16" t="s">
        <v>54</v>
      </c>
    </row>
    <row r="161" spans="1:10" s="16" customFormat="1" ht="25.5" customHeight="1" thickBot="1">
      <c r="A161" s="207">
        <f>IF(D161="N/A",0,IF(D161&lt;&gt;E161,MAX(A$8:A160)+1,0))</f>
        <v>0</v>
      </c>
      <c r="B161" s="139">
        <v>140</v>
      </c>
      <c r="C161" s="140" t="s">
        <v>121</v>
      </c>
      <c r="D161" s="158" t="s">
        <v>20</v>
      </c>
      <c r="E161" s="8" t="s">
        <v>20</v>
      </c>
      <c r="F161" s="8">
        <v>1</v>
      </c>
      <c r="G161" s="4">
        <f>IF(D161=E161,F161,0)</f>
        <v>1</v>
      </c>
      <c r="H161" s="9">
        <f>IF(D161="N/A",0,F161)</f>
        <v>1</v>
      </c>
    </row>
    <row r="162" spans="1:10" ht="21" thickBot="1">
      <c r="B162" s="139"/>
      <c r="C162" s="46" t="s">
        <v>38</v>
      </c>
      <c r="D162" s="194">
        <f>IF(H162=0,"N/A",G162/H162)</f>
        <v>1</v>
      </c>
      <c r="E162" s="248" t="s">
        <v>6</v>
      </c>
      <c r="F162" s="249"/>
      <c r="G162" s="11">
        <f>SUM(G87:G161)</f>
        <v>69</v>
      </c>
      <c r="H162" s="11">
        <f>SUM(H87:H161)</f>
        <v>69</v>
      </c>
      <c r="I162" s="48" t="s">
        <v>50</v>
      </c>
      <c r="J162" s="49">
        <f>COUNTIF(D87:D161,"Нет")</f>
        <v>0</v>
      </c>
    </row>
    <row r="163" spans="1:10" s="2" customFormat="1" ht="17.100000000000001" customHeight="1" thickBot="1">
      <c r="B163" s="139"/>
      <c r="C163" s="153"/>
      <c r="D163" s="161"/>
      <c r="E163" s="17"/>
      <c r="F163" s="17"/>
      <c r="G163" s="17"/>
      <c r="H163" s="17"/>
    </row>
    <row r="164" spans="1:10" ht="26.25" thickBot="1">
      <c r="B164" s="139"/>
      <c r="C164" s="221" t="s">
        <v>36</v>
      </c>
      <c r="D164" s="29" t="s">
        <v>13</v>
      </c>
      <c r="E164" s="7" t="s">
        <v>2</v>
      </c>
      <c r="F164" s="7" t="s">
        <v>3</v>
      </c>
      <c r="G164" s="7" t="s">
        <v>4</v>
      </c>
      <c r="H164" s="7" t="s">
        <v>5</v>
      </c>
    </row>
    <row r="165" spans="1:10" s="10" customFormat="1" ht="25.5" customHeight="1">
      <c r="A165" s="207">
        <f>IF(D165="N/A",0,IF(D165&lt;&gt;E165,MAX(A$8:A164)+1,0))</f>
        <v>0</v>
      </c>
      <c r="B165" s="139">
        <v>141</v>
      </c>
      <c r="C165" s="145" t="s">
        <v>253</v>
      </c>
      <c r="D165" s="158" t="s">
        <v>20</v>
      </c>
      <c r="E165" s="8" t="s">
        <v>20</v>
      </c>
      <c r="F165" s="18">
        <v>1</v>
      </c>
      <c r="G165" s="4">
        <f t="shared" ref="G165:G171" si="27">IF(D165=E165,F165,0)</f>
        <v>1</v>
      </c>
      <c r="H165" s="9">
        <f t="shared" ref="H165:H171" si="28">IF(D165="N/A",0,F165)</f>
        <v>1</v>
      </c>
    </row>
    <row r="166" spans="1:10" s="10" customFormat="1" ht="51" customHeight="1">
      <c r="A166" s="207">
        <f>IF(D166="N/A",0,IF(D166&lt;&gt;E166,MAX(A$8:A165)+1,0))</f>
        <v>0</v>
      </c>
      <c r="B166" s="139">
        <v>142</v>
      </c>
      <c r="C166" s="145" t="s">
        <v>254</v>
      </c>
      <c r="D166" s="158" t="s">
        <v>20</v>
      </c>
      <c r="E166" s="8" t="s">
        <v>20</v>
      </c>
      <c r="F166" s="18">
        <v>1</v>
      </c>
      <c r="G166" s="4">
        <f t="shared" si="27"/>
        <v>1</v>
      </c>
      <c r="H166" s="9">
        <f t="shared" si="28"/>
        <v>1</v>
      </c>
      <c r="I166" s="134"/>
    </row>
    <row r="167" spans="1:10" s="10" customFormat="1" ht="25.5" customHeight="1">
      <c r="A167" s="207">
        <f>IF(D167="N/A",0,IF(D167&lt;&gt;E167,MAX(A$8:A166)+1,0))</f>
        <v>0</v>
      </c>
      <c r="B167" s="139">
        <v>143</v>
      </c>
      <c r="C167" s="147" t="s">
        <v>99</v>
      </c>
      <c r="D167" s="158" t="s">
        <v>20</v>
      </c>
      <c r="E167" s="8" t="s">
        <v>20</v>
      </c>
      <c r="F167" s="18">
        <v>1</v>
      </c>
      <c r="G167" s="4">
        <f t="shared" si="27"/>
        <v>1</v>
      </c>
      <c r="H167" s="9">
        <f t="shared" si="28"/>
        <v>1</v>
      </c>
    </row>
    <row r="168" spans="1:10" s="10" customFormat="1" ht="25.5" customHeight="1">
      <c r="A168" s="207">
        <f>IF(D168="N/A",0,IF(D168&lt;&gt;E168,MAX(A$8:A167)+1,0))</f>
        <v>0</v>
      </c>
      <c r="B168" s="139">
        <v>144</v>
      </c>
      <c r="C168" s="147" t="s">
        <v>135</v>
      </c>
      <c r="D168" s="158" t="s">
        <v>20</v>
      </c>
      <c r="E168" s="8" t="s">
        <v>20</v>
      </c>
      <c r="F168" s="18">
        <v>1</v>
      </c>
      <c r="G168" s="4">
        <f t="shared" ref="G168" si="29">IF(D168=E168,F168,0)</f>
        <v>1</v>
      </c>
      <c r="H168" s="9">
        <f t="shared" ref="H168" si="30">IF(D168="N/A",0,F168)</f>
        <v>1</v>
      </c>
    </row>
    <row r="169" spans="1:10" s="10" customFormat="1" ht="25.5" customHeight="1">
      <c r="A169" s="207">
        <f>IF(D169="N/A",0,IF(D169&lt;&gt;E169,MAX(A$8:A168)+1,0))</f>
        <v>0</v>
      </c>
      <c r="B169" s="139">
        <v>145</v>
      </c>
      <c r="C169" s="145" t="s">
        <v>156</v>
      </c>
      <c r="D169" s="158" t="s">
        <v>20</v>
      </c>
      <c r="E169" s="8" t="s">
        <v>20</v>
      </c>
      <c r="F169" s="8">
        <v>1</v>
      </c>
      <c r="G169" s="4">
        <f t="shared" si="27"/>
        <v>1</v>
      </c>
      <c r="H169" s="9">
        <f t="shared" si="28"/>
        <v>1</v>
      </c>
    </row>
    <row r="170" spans="1:10" s="10" customFormat="1" ht="25.5" customHeight="1">
      <c r="A170" s="207">
        <f>IF(D170="N/A",0,IF(D170&lt;&gt;E170,MAX(A$8:A169)+1,0))</f>
        <v>0</v>
      </c>
      <c r="B170" s="139">
        <v>146</v>
      </c>
      <c r="C170" s="140" t="s">
        <v>245</v>
      </c>
      <c r="D170" s="158" t="s">
        <v>20</v>
      </c>
      <c r="E170" s="8" t="s">
        <v>20</v>
      </c>
      <c r="F170" s="8">
        <v>1</v>
      </c>
      <c r="G170" s="4">
        <f t="shared" si="27"/>
        <v>1</v>
      </c>
      <c r="H170" s="9">
        <f t="shared" si="28"/>
        <v>1</v>
      </c>
    </row>
    <row r="171" spans="1:10" s="10" customFormat="1" ht="25.5" customHeight="1" thickBot="1">
      <c r="A171" s="207">
        <f>IF(D171="N/A",0,IF(D171&lt;&gt;E171,MAX(A$8:A170)+1,0))</f>
        <v>0</v>
      </c>
      <c r="B171" s="139">
        <v>147</v>
      </c>
      <c r="C171" s="138" t="s">
        <v>170</v>
      </c>
      <c r="D171" s="158" t="s">
        <v>20</v>
      </c>
      <c r="E171" s="8" t="s">
        <v>20</v>
      </c>
      <c r="F171" s="8">
        <v>1</v>
      </c>
      <c r="G171" s="4">
        <f t="shared" si="27"/>
        <v>1</v>
      </c>
      <c r="H171" s="9">
        <f t="shared" si="28"/>
        <v>1</v>
      </c>
    </row>
    <row r="172" spans="1:10" ht="21" thickBot="1">
      <c r="B172" s="139"/>
      <c r="C172" s="154" t="s">
        <v>8</v>
      </c>
      <c r="D172" s="194">
        <f>IF(H172=0,"N/A",G172/H172)</f>
        <v>1</v>
      </c>
      <c r="E172" s="248" t="s">
        <v>6</v>
      </c>
      <c r="F172" s="249"/>
      <c r="G172" s="11">
        <f>SUM(G165:G171)</f>
        <v>7</v>
      </c>
      <c r="H172" s="11">
        <f>SUM(H165:H171)</f>
        <v>7</v>
      </c>
      <c r="I172" s="48" t="s">
        <v>50</v>
      </c>
      <c r="J172" s="49">
        <f>COUNTIF(D165:D171,"Нет")</f>
        <v>0</v>
      </c>
    </row>
    <row r="173" spans="1:10" ht="16.5" thickBot="1">
      <c r="B173" s="139"/>
      <c r="C173" s="155"/>
      <c r="D173" s="162"/>
      <c r="E173" s="9"/>
      <c r="F173" s="9"/>
      <c r="G173" s="12"/>
      <c r="H173" s="12"/>
    </row>
    <row r="174" spans="1:10" ht="26.25" thickBot="1">
      <c r="B174" s="139"/>
      <c r="C174" s="221" t="s">
        <v>37</v>
      </c>
      <c r="D174" s="29" t="s">
        <v>13</v>
      </c>
      <c r="E174" s="7" t="s">
        <v>2</v>
      </c>
      <c r="F174" s="7" t="s">
        <v>3</v>
      </c>
      <c r="G174" s="7" t="s">
        <v>4</v>
      </c>
      <c r="H174" s="7" t="s">
        <v>5</v>
      </c>
    </row>
    <row r="175" spans="1:10" s="10" customFormat="1" ht="25.5" customHeight="1">
      <c r="A175" s="207">
        <f>IF(D175="N/A",0,IF(D175&lt;&gt;E175,MAX(A$8:A174)+1,0))</f>
        <v>0</v>
      </c>
      <c r="B175" s="139">
        <v>148</v>
      </c>
      <c r="C175" s="140" t="s">
        <v>188</v>
      </c>
      <c r="D175" s="158" t="s">
        <v>20</v>
      </c>
      <c r="E175" s="8" t="s">
        <v>20</v>
      </c>
      <c r="F175" s="18">
        <v>1</v>
      </c>
      <c r="G175" s="4">
        <f t="shared" ref="G175:G182" si="31">IF(D175=E175,F175,0)</f>
        <v>1</v>
      </c>
      <c r="H175" s="9">
        <f t="shared" ref="H175:H182" si="32">IF(D175="N/A",0,F175)</f>
        <v>1</v>
      </c>
    </row>
    <row r="176" spans="1:10" s="10" customFormat="1" ht="25.5" customHeight="1">
      <c r="A176" s="207">
        <f>IF(D176="N/A",0,IF(D176&lt;&gt;E176,MAX(A$8:A175)+1,0))</f>
        <v>0</v>
      </c>
      <c r="B176" s="139">
        <v>149</v>
      </c>
      <c r="C176" s="150" t="s">
        <v>124</v>
      </c>
      <c r="D176" s="158" t="s">
        <v>20</v>
      </c>
      <c r="E176" s="8" t="s">
        <v>20</v>
      </c>
      <c r="F176" s="18">
        <v>1</v>
      </c>
      <c r="G176" s="4">
        <f t="shared" si="31"/>
        <v>1</v>
      </c>
      <c r="H176" s="9">
        <f t="shared" si="32"/>
        <v>1</v>
      </c>
      <c r="I176" s="134"/>
    </row>
    <row r="177" spans="1:10" s="10" customFormat="1" ht="25.5" customHeight="1">
      <c r="A177" s="207">
        <f>IF(D177="N/A",0,IF(D177&lt;&gt;E177,MAX(A$8:A176)+1,0))</f>
        <v>0</v>
      </c>
      <c r="B177" s="139">
        <v>150</v>
      </c>
      <c r="C177" s="140" t="s">
        <v>125</v>
      </c>
      <c r="D177" s="158" t="s">
        <v>20</v>
      </c>
      <c r="E177" s="8" t="s">
        <v>20</v>
      </c>
      <c r="F177" s="18">
        <v>1</v>
      </c>
      <c r="G177" s="4">
        <f t="shared" si="31"/>
        <v>1</v>
      </c>
      <c r="H177" s="9">
        <f t="shared" si="32"/>
        <v>1</v>
      </c>
      <c r="I177" s="134"/>
    </row>
    <row r="178" spans="1:10" s="10" customFormat="1" ht="25.5" customHeight="1">
      <c r="A178" s="207">
        <f>IF(D178="N/A",0,IF(D178&lt;&gt;E178,MAX(A$8:A177)+1,0))</f>
        <v>0</v>
      </c>
      <c r="B178" s="139">
        <v>151</v>
      </c>
      <c r="C178" s="150" t="s">
        <v>189</v>
      </c>
      <c r="D178" s="158" t="s">
        <v>20</v>
      </c>
      <c r="E178" s="8" t="s">
        <v>20</v>
      </c>
      <c r="F178" s="18">
        <v>1</v>
      </c>
      <c r="G178" s="4">
        <f t="shared" si="31"/>
        <v>1</v>
      </c>
      <c r="H178" s="9">
        <f t="shared" si="32"/>
        <v>1</v>
      </c>
      <c r="I178" s="134"/>
    </row>
    <row r="179" spans="1:10" s="10" customFormat="1" ht="25.5" customHeight="1">
      <c r="A179" s="207">
        <f>IF(D179="N/A",0,IF(D179&lt;&gt;E179,MAX(A$8:A178)+1,0))</f>
        <v>0</v>
      </c>
      <c r="B179" s="139">
        <v>152</v>
      </c>
      <c r="C179" s="140" t="s">
        <v>126</v>
      </c>
      <c r="D179" s="158" t="s">
        <v>20</v>
      </c>
      <c r="E179" s="8" t="s">
        <v>20</v>
      </c>
      <c r="F179" s="18">
        <v>1</v>
      </c>
      <c r="G179" s="4">
        <f t="shared" si="31"/>
        <v>1</v>
      </c>
      <c r="H179" s="9">
        <f t="shared" si="32"/>
        <v>1</v>
      </c>
      <c r="I179" s="134"/>
    </row>
    <row r="180" spans="1:10" s="10" customFormat="1" ht="25.5" customHeight="1">
      <c r="A180" s="207">
        <f>IF(D180="N/A",0,IF(D180&lt;&gt;E180,MAX(A$8:A179)+1,0))</f>
        <v>0</v>
      </c>
      <c r="B180" s="139">
        <v>153</v>
      </c>
      <c r="C180" s="140" t="s">
        <v>105</v>
      </c>
      <c r="D180" s="158" t="s">
        <v>20</v>
      </c>
      <c r="E180" s="8" t="s">
        <v>20</v>
      </c>
      <c r="F180" s="18">
        <v>1</v>
      </c>
      <c r="G180" s="4">
        <f t="shared" si="31"/>
        <v>1</v>
      </c>
      <c r="H180" s="9">
        <f t="shared" si="32"/>
        <v>1</v>
      </c>
      <c r="I180" s="134"/>
    </row>
    <row r="181" spans="1:10" s="10" customFormat="1" ht="25.5" customHeight="1">
      <c r="A181" s="207">
        <f>IF(D181="N/A",0,IF(D181&lt;&gt;E181,MAX(A$8:A180)+1,0))</f>
        <v>0</v>
      </c>
      <c r="B181" s="139">
        <v>154</v>
      </c>
      <c r="C181" s="140" t="s">
        <v>106</v>
      </c>
      <c r="D181" s="158" t="s">
        <v>20</v>
      </c>
      <c r="E181" s="8" t="s">
        <v>20</v>
      </c>
      <c r="F181" s="8">
        <v>1</v>
      </c>
      <c r="G181" s="4">
        <f t="shared" si="31"/>
        <v>1</v>
      </c>
      <c r="H181" s="9">
        <f t="shared" si="32"/>
        <v>1</v>
      </c>
      <c r="I181" s="134"/>
    </row>
    <row r="182" spans="1:10" s="10" customFormat="1" ht="29.25" customHeight="1" thickBot="1">
      <c r="A182" s="207">
        <f>IF(D182="N/A",0,IF(D182&lt;&gt;E182,MAX(A$8:A181)+1,0))</f>
        <v>0</v>
      </c>
      <c r="B182" s="139">
        <v>155</v>
      </c>
      <c r="C182" s="140" t="s">
        <v>224</v>
      </c>
      <c r="D182" s="158" t="s">
        <v>20</v>
      </c>
      <c r="E182" s="8" t="s">
        <v>20</v>
      </c>
      <c r="F182" s="8">
        <v>1</v>
      </c>
      <c r="G182" s="4">
        <f t="shared" si="31"/>
        <v>1</v>
      </c>
      <c r="H182" s="9">
        <f t="shared" si="32"/>
        <v>1</v>
      </c>
      <c r="I182" s="134"/>
    </row>
    <row r="183" spans="1:10" ht="21" thickBot="1">
      <c r="B183" s="139"/>
      <c r="C183" s="154" t="s">
        <v>9</v>
      </c>
      <c r="D183" s="194">
        <f>IF(H183=0,"N/A",G183/H183)</f>
        <v>1</v>
      </c>
      <c r="E183" s="248" t="s">
        <v>6</v>
      </c>
      <c r="F183" s="249"/>
      <c r="G183" s="11">
        <f>SUM(G175:G182)</f>
        <v>8</v>
      </c>
      <c r="H183" s="11">
        <f>SUM(H175:H182)</f>
        <v>8</v>
      </c>
      <c r="I183" s="48" t="s">
        <v>50</v>
      </c>
      <c r="J183" s="49">
        <f>COUNTIF(D175:D182,"Нет")</f>
        <v>0</v>
      </c>
    </row>
    <row r="184" spans="1:10" ht="15.75" customHeight="1" thickBot="1">
      <c r="B184" s="139"/>
      <c r="C184" s="156"/>
      <c r="D184" s="161"/>
    </row>
    <row r="185" spans="1:10" ht="26.25" thickBot="1">
      <c r="B185" s="139"/>
      <c r="C185" s="221" t="s">
        <v>39</v>
      </c>
      <c r="D185" s="29" t="s">
        <v>13</v>
      </c>
      <c r="E185" s="7" t="s">
        <v>2</v>
      </c>
      <c r="F185" s="7" t="s">
        <v>3</v>
      </c>
      <c r="G185" s="7" t="s">
        <v>4</v>
      </c>
      <c r="H185" s="7" t="s">
        <v>5</v>
      </c>
    </row>
    <row r="186" spans="1:10" s="10" customFormat="1" ht="25.5" customHeight="1">
      <c r="A186" s="207">
        <f>IF(D186="N/A",0,IF(D186&lt;&gt;E186,MAX(A$8:A185)+1,0))</f>
        <v>0</v>
      </c>
      <c r="B186" s="139">
        <v>156</v>
      </c>
      <c r="C186" s="145" t="s">
        <v>101</v>
      </c>
      <c r="D186" s="158" t="s">
        <v>20</v>
      </c>
      <c r="E186" s="8" t="s">
        <v>20</v>
      </c>
      <c r="F186" s="18">
        <v>1</v>
      </c>
      <c r="G186" s="4">
        <f t="shared" ref="G186:G204" si="33">IF(D186=E186,F186,0)</f>
        <v>1</v>
      </c>
      <c r="H186" s="9">
        <f t="shared" ref="H186:H204" si="34">IF(D186="N/A",0,F186)</f>
        <v>1</v>
      </c>
      <c r="I186" s="134"/>
    </row>
    <row r="187" spans="1:10" s="10" customFormat="1" ht="25.5" customHeight="1">
      <c r="A187" s="207">
        <f>IF(D187="N/A",0,IF(D187&lt;&gt;E187,MAX(A$8:A186)+1,0))</f>
        <v>0</v>
      </c>
      <c r="B187" s="139">
        <v>157</v>
      </c>
      <c r="C187" s="140" t="s">
        <v>128</v>
      </c>
      <c r="D187" s="158" t="s">
        <v>20</v>
      </c>
      <c r="E187" s="8" t="s">
        <v>20</v>
      </c>
      <c r="F187" s="18">
        <v>1</v>
      </c>
      <c r="G187" s="4">
        <f t="shared" si="33"/>
        <v>1</v>
      </c>
      <c r="H187" s="9">
        <f t="shared" si="34"/>
        <v>1</v>
      </c>
      <c r="I187" s="134"/>
    </row>
    <row r="188" spans="1:10" s="10" customFormat="1" ht="25.5" customHeight="1">
      <c r="A188" s="207">
        <f>IF(D188="N/A",0,IF(D188&lt;&gt;E188,MAX(A$8:A187)+1,0))</f>
        <v>0</v>
      </c>
      <c r="B188" s="139">
        <v>158</v>
      </c>
      <c r="C188" s="140" t="s">
        <v>159</v>
      </c>
      <c r="D188" s="158" t="s">
        <v>20</v>
      </c>
      <c r="E188" s="8" t="s">
        <v>20</v>
      </c>
      <c r="F188" s="18">
        <v>1</v>
      </c>
      <c r="G188" s="4">
        <f t="shared" si="33"/>
        <v>1</v>
      </c>
      <c r="H188" s="9">
        <f t="shared" si="34"/>
        <v>1</v>
      </c>
      <c r="I188" s="136"/>
    </row>
    <row r="189" spans="1:10" s="10" customFormat="1" ht="25.5" customHeight="1">
      <c r="A189" s="207">
        <f>IF(D189="N/A",0,IF(D189&lt;&gt;E189,MAX(A$8:A188)+1,0))</f>
        <v>0</v>
      </c>
      <c r="B189" s="139">
        <v>159</v>
      </c>
      <c r="C189" s="140" t="s">
        <v>190</v>
      </c>
      <c r="D189" s="158" t="s">
        <v>20</v>
      </c>
      <c r="E189" s="8" t="s">
        <v>20</v>
      </c>
      <c r="F189" s="18">
        <v>1</v>
      </c>
      <c r="G189" s="4">
        <f t="shared" si="33"/>
        <v>1</v>
      </c>
      <c r="H189" s="9">
        <f t="shared" si="34"/>
        <v>1</v>
      </c>
      <c r="I189" s="136"/>
    </row>
    <row r="190" spans="1:10" s="10" customFormat="1" ht="25.5" customHeight="1">
      <c r="A190" s="207">
        <f>IF(D190="N/A",0,IF(D190&lt;&gt;E190,MAX(A$8:A189)+1,0))</f>
        <v>0</v>
      </c>
      <c r="B190" s="139">
        <v>160</v>
      </c>
      <c r="C190" s="140" t="s">
        <v>191</v>
      </c>
      <c r="D190" s="158" t="s">
        <v>20</v>
      </c>
      <c r="E190" s="8" t="s">
        <v>20</v>
      </c>
      <c r="F190" s="18">
        <v>1</v>
      </c>
      <c r="G190" s="4">
        <f t="shared" si="33"/>
        <v>1</v>
      </c>
      <c r="H190" s="9">
        <f t="shared" si="34"/>
        <v>1</v>
      </c>
      <c r="I190" s="136"/>
    </row>
    <row r="191" spans="1:10" s="10" customFormat="1" ht="25.5" customHeight="1">
      <c r="A191" s="207">
        <f>IF(D191="N/A",0,IF(D191&lt;&gt;E191,MAX(A$8:A190)+1,0))</f>
        <v>0</v>
      </c>
      <c r="B191" s="139">
        <v>161</v>
      </c>
      <c r="C191" s="140" t="s">
        <v>192</v>
      </c>
      <c r="D191" s="158" t="s">
        <v>20</v>
      </c>
      <c r="E191" s="8" t="s">
        <v>20</v>
      </c>
      <c r="F191" s="18">
        <v>1</v>
      </c>
      <c r="G191" s="4">
        <f t="shared" si="33"/>
        <v>1</v>
      </c>
      <c r="H191" s="9">
        <f t="shared" si="34"/>
        <v>1</v>
      </c>
      <c r="I191" s="136"/>
    </row>
    <row r="192" spans="1:10" s="10" customFormat="1" ht="25.5" customHeight="1">
      <c r="A192" s="207">
        <f>IF(D192="N/A",0,IF(D192&lt;&gt;E192,MAX(A$8:A191)+1,0))</f>
        <v>0</v>
      </c>
      <c r="B192" s="139">
        <v>162</v>
      </c>
      <c r="C192" s="140" t="s">
        <v>225</v>
      </c>
      <c r="D192" s="158" t="s">
        <v>20</v>
      </c>
      <c r="E192" s="8" t="s">
        <v>20</v>
      </c>
      <c r="F192" s="18">
        <v>1</v>
      </c>
      <c r="G192" s="4">
        <f t="shared" si="33"/>
        <v>1</v>
      </c>
      <c r="H192" s="9">
        <f t="shared" si="34"/>
        <v>1</v>
      </c>
      <c r="I192" s="136"/>
    </row>
    <row r="193" spans="1:10" s="10" customFormat="1" ht="25.5" customHeight="1">
      <c r="A193" s="207">
        <f>IF(D193="N/A",0,IF(D193&lt;&gt;E193,MAX(A$8:A192)+1,0))</f>
        <v>0</v>
      </c>
      <c r="B193" s="139">
        <v>163</v>
      </c>
      <c r="C193" s="150" t="s">
        <v>197</v>
      </c>
      <c r="D193" s="158" t="s">
        <v>20</v>
      </c>
      <c r="E193" s="8" t="s">
        <v>20</v>
      </c>
      <c r="F193" s="18">
        <v>1</v>
      </c>
      <c r="G193" s="4">
        <f t="shared" si="33"/>
        <v>1</v>
      </c>
      <c r="H193" s="9">
        <f t="shared" si="34"/>
        <v>1</v>
      </c>
      <c r="I193" s="136"/>
    </row>
    <row r="194" spans="1:10" s="10" customFormat="1" ht="25.5" customHeight="1">
      <c r="A194" s="207">
        <f>IF(D194="N/A",0,IF(D194&lt;&gt;E194,MAX(A$8:A193)+1,0))</f>
        <v>0</v>
      </c>
      <c r="B194" s="139">
        <v>164</v>
      </c>
      <c r="C194" s="145" t="s">
        <v>199</v>
      </c>
      <c r="D194" s="158" t="s">
        <v>20</v>
      </c>
      <c r="E194" s="8" t="s">
        <v>20</v>
      </c>
      <c r="F194" s="18">
        <v>1</v>
      </c>
      <c r="G194" s="4">
        <f t="shared" si="33"/>
        <v>1</v>
      </c>
      <c r="H194" s="9">
        <f t="shared" si="34"/>
        <v>1</v>
      </c>
      <c r="I194" s="136"/>
    </row>
    <row r="195" spans="1:10" s="10" customFormat="1" ht="25.5" customHeight="1">
      <c r="A195" s="207">
        <f>IF(D195="N/A",0,IF(D195&lt;&gt;E195,MAX(A$8:A194)+1,0))</f>
        <v>0</v>
      </c>
      <c r="B195" s="139">
        <v>165</v>
      </c>
      <c r="C195" s="145" t="s">
        <v>158</v>
      </c>
      <c r="D195" s="158" t="s">
        <v>20</v>
      </c>
      <c r="E195" s="8" t="s">
        <v>20</v>
      </c>
      <c r="F195" s="18">
        <v>1</v>
      </c>
      <c r="G195" s="4">
        <f t="shared" si="33"/>
        <v>1</v>
      </c>
      <c r="H195" s="9">
        <f t="shared" si="34"/>
        <v>1</v>
      </c>
      <c r="I195" s="134"/>
    </row>
    <row r="196" spans="1:10" s="10" customFormat="1" ht="25.5" customHeight="1">
      <c r="A196" s="207">
        <f>IF(D196="N/A",0,IF(D196&lt;&gt;E196,MAX(A$8:A195)+1,0))</f>
        <v>0</v>
      </c>
      <c r="B196" s="139">
        <v>166</v>
      </c>
      <c r="C196" s="145" t="s">
        <v>226</v>
      </c>
      <c r="D196" s="158" t="s">
        <v>20</v>
      </c>
      <c r="E196" s="8" t="s">
        <v>20</v>
      </c>
      <c r="F196" s="18">
        <v>1</v>
      </c>
      <c r="G196" s="4">
        <f t="shared" si="33"/>
        <v>1</v>
      </c>
      <c r="H196" s="9">
        <f t="shared" si="34"/>
        <v>1</v>
      </c>
      <c r="I196" s="136"/>
    </row>
    <row r="197" spans="1:10" s="10" customFormat="1" ht="25.5" customHeight="1">
      <c r="A197" s="207">
        <f>IF(D197="N/A",0,IF(D197&lt;&gt;E197,MAX(A$8:A196)+1,0))</f>
        <v>0</v>
      </c>
      <c r="B197" s="139">
        <v>167</v>
      </c>
      <c r="C197" s="145" t="s">
        <v>196</v>
      </c>
      <c r="D197" s="158" t="s">
        <v>20</v>
      </c>
      <c r="E197" s="8" t="s">
        <v>20</v>
      </c>
      <c r="F197" s="18">
        <v>1</v>
      </c>
      <c r="G197" s="4">
        <f t="shared" si="33"/>
        <v>1</v>
      </c>
      <c r="H197" s="9">
        <f t="shared" si="34"/>
        <v>1</v>
      </c>
      <c r="I197" s="134"/>
    </row>
    <row r="198" spans="1:10" s="10" customFormat="1" ht="25.5" customHeight="1">
      <c r="A198" s="207">
        <f>IF(D198="N/A",0,IF(D198&lt;&gt;E198,MAX(A$8:A197)+1,0))</f>
        <v>0</v>
      </c>
      <c r="B198" s="139">
        <v>168</v>
      </c>
      <c r="C198" s="145" t="s">
        <v>157</v>
      </c>
      <c r="D198" s="158" t="s">
        <v>20</v>
      </c>
      <c r="E198" s="8" t="s">
        <v>20</v>
      </c>
      <c r="F198" s="18">
        <v>1</v>
      </c>
      <c r="G198" s="4">
        <f t="shared" si="33"/>
        <v>1</v>
      </c>
      <c r="H198" s="9">
        <f t="shared" si="34"/>
        <v>1</v>
      </c>
      <c r="I198" s="136"/>
    </row>
    <row r="199" spans="1:10" s="10" customFormat="1" ht="25.5" customHeight="1">
      <c r="A199" s="207">
        <f>IF(D199="N/A",0,IF(D199&lt;&gt;E199,MAX(A$8:A198)+1,0))</f>
        <v>0</v>
      </c>
      <c r="B199" s="139">
        <v>169</v>
      </c>
      <c r="C199" s="140" t="s">
        <v>195</v>
      </c>
      <c r="D199" s="158" t="s">
        <v>20</v>
      </c>
      <c r="E199" s="8" t="s">
        <v>20</v>
      </c>
      <c r="F199" s="18">
        <v>1</v>
      </c>
      <c r="G199" s="4">
        <f t="shared" ref="G199:G201" si="35">IF(D199=E199,F199,0)</f>
        <v>1</v>
      </c>
      <c r="H199" s="9">
        <f t="shared" ref="H199:H201" si="36">IF(D199="N/A",0,F199)</f>
        <v>1</v>
      </c>
      <c r="I199" s="136"/>
    </row>
    <row r="200" spans="1:10" s="10" customFormat="1" ht="25.5" customHeight="1">
      <c r="A200" s="207">
        <f>IF(D200="N/A",0,IF(D200&lt;&gt;E200,MAX(A$8:A199)+1,0))</f>
        <v>0</v>
      </c>
      <c r="B200" s="139">
        <v>170</v>
      </c>
      <c r="C200" s="140" t="s">
        <v>194</v>
      </c>
      <c r="D200" s="158" t="s">
        <v>20</v>
      </c>
      <c r="E200" s="8" t="s">
        <v>20</v>
      </c>
      <c r="F200" s="18">
        <v>1</v>
      </c>
      <c r="G200" s="4">
        <f t="shared" si="35"/>
        <v>1</v>
      </c>
      <c r="H200" s="9">
        <f t="shared" si="36"/>
        <v>1</v>
      </c>
      <c r="I200" s="134"/>
    </row>
    <row r="201" spans="1:10" s="10" customFormat="1" ht="25.5" customHeight="1">
      <c r="A201" s="207">
        <f>IF(D201="N/A",0,IF(D201&lt;&gt;E201,MAX(A$8:A200)+1,0))</f>
        <v>0</v>
      </c>
      <c r="B201" s="139">
        <v>171</v>
      </c>
      <c r="C201" s="140" t="s">
        <v>193</v>
      </c>
      <c r="D201" s="158" t="s">
        <v>20</v>
      </c>
      <c r="E201" s="8" t="s">
        <v>20</v>
      </c>
      <c r="F201" s="18">
        <v>1</v>
      </c>
      <c r="G201" s="4">
        <f t="shared" si="35"/>
        <v>1</v>
      </c>
      <c r="H201" s="9">
        <f t="shared" si="36"/>
        <v>1</v>
      </c>
      <c r="I201" s="134"/>
    </row>
    <row r="202" spans="1:10" s="10" customFormat="1" ht="25.5" customHeight="1">
      <c r="A202" s="207">
        <f>IF(D202="N/A",0,IF(D202&lt;&gt;E202,MAX(A$8:A201)+1,0))</f>
        <v>0</v>
      </c>
      <c r="B202" s="139">
        <v>172</v>
      </c>
      <c r="C202" s="140" t="s">
        <v>127</v>
      </c>
      <c r="D202" s="158" t="s">
        <v>20</v>
      </c>
      <c r="E202" s="8" t="s">
        <v>20</v>
      </c>
      <c r="F202" s="18">
        <v>1</v>
      </c>
      <c r="G202" s="4">
        <f t="shared" si="33"/>
        <v>1</v>
      </c>
      <c r="H202" s="9">
        <f t="shared" si="34"/>
        <v>1</v>
      </c>
      <c r="I202" s="134"/>
    </row>
    <row r="203" spans="1:10" s="10" customFormat="1" ht="25.5" customHeight="1">
      <c r="A203" s="207">
        <f>IF(D203="N/A",0,IF(D203&lt;&gt;E203,MAX(A$8:A202)+1,0))</f>
        <v>0</v>
      </c>
      <c r="B203" s="139">
        <v>173</v>
      </c>
      <c r="C203" s="140" t="s">
        <v>177</v>
      </c>
      <c r="D203" s="158" t="s">
        <v>20</v>
      </c>
      <c r="E203" s="8" t="s">
        <v>20</v>
      </c>
      <c r="F203" s="18">
        <v>1</v>
      </c>
      <c r="G203" s="4">
        <f t="shared" si="33"/>
        <v>1</v>
      </c>
      <c r="H203" s="9">
        <f t="shared" si="34"/>
        <v>1</v>
      </c>
      <c r="I203" s="134"/>
    </row>
    <row r="204" spans="1:10" s="10" customFormat="1" ht="25.5" customHeight="1" thickBot="1">
      <c r="A204" s="207">
        <f>IF(D204="N/A",0,IF(D204&lt;&gt;E204,MAX(A$8:A203)+1,0))</f>
        <v>0</v>
      </c>
      <c r="B204" s="139">
        <v>174</v>
      </c>
      <c r="C204" s="163" t="s">
        <v>176</v>
      </c>
      <c r="D204" s="158" t="s">
        <v>20</v>
      </c>
      <c r="E204" s="8" t="s">
        <v>20</v>
      </c>
      <c r="F204" s="18">
        <v>1</v>
      </c>
      <c r="G204" s="4">
        <f t="shared" si="33"/>
        <v>1</v>
      </c>
      <c r="H204" s="9">
        <f t="shared" si="34"/>
        <v>1</v>
      </c>
      <c r="I204" s="134"/>
    </row>
    <row r="205" spans="1:10" ht="21" thickBot="1">
      <c r="B205" s="139"/>
      <c r="C205" s="42" t="s">
        <v>10</v>
      </c>
      <c r="D205" s="194">
        <f>IF(H205=0,"N/A",G205/H205)</f>
        <v>1</v>
      </c>
      <c r="E205" s="250" t="s">
        <v>6</v>
      </c>
      <c r="F205" s="250"/>
      <c r="G205" s="164">
        <f>SUM(G186:G204)</f>
        <v>19</v>
      </c>
      <c r="H205" s="164">
        <f>SUM(H186:H204)</f>
        <v>19</v>
      </c>
      <c r="I205" s="48" t="s">
        <v>50</v>
      </c>
      <c r="J205" s="49">
        <f>COUNTIF(D186:D204,"Нет")</f>
        <v>0</v>
      </c>
    </row>
    <row r="206" spans="1:10" ht="16.5" thickBot="1">
      <c r="C206" s="19"/>
      <c r="D206" s="20"/>
      <c r="E206" s="9"/>
      <c r="F206" s="9"/>
      <c r="G206" s="12"/>
      <c r="H206" s="12"/>
    </row>
    <row r="207" spans="1:10" ht="21" thickBot="1">
      <c r="C207" s="47" t="s">
        <v>14</v>
      </c>
      <c r="D207" s="194">
        <f>IF(H207=0,"N/A",G207/H207)</f>
        <v>1</v>
      </c>
      <c r="E207" s="248" t="s">
        <v>7</v>
      </c>
      <c r="F207" s="249"/>
      <c r="G207" s="11">
        <f>G58+G205+G183+G172+G162+G82</f>
        <v>172</v>
      </c>
      <c r="H207" s="11">
        <f>H58+H205+H183+H172+H162+H82</f>
        <v>172</v>
      </c>
    </row>
    <row r="208" spans="1:10" ht="18">
      <c r="B208" s="52"/>
      <c r="C208" s="43" t="s">
        <v>30</v>
      </c>
      <c r="D208" s="39"/>
      <c r="E208" s="9"/>
      <c r="F208" s="9"/>
      <c r="G208" s="12"/>
      <c r="H208" s="12"/>
    </row>
    <row r="209" spans="2:4" ht="18">
      <c r="B209" s="52"/>
      <c r="C209" s="38" t="s">
        <v>31</v>
      </c>
      <c r="D209" s="50">
        <f>'Титульный Лист'!B7</f>
        <v>0</v>
      </c>
    </row>
    <row r="210" spans="2:4" ht="18">
      <c r="B210" s="52"/>
      <c r="C210" s="38" t="s">
        <v>32</v>
      </c>
      <c r="D210" s="210">
        <f>'Титульный Лист'!B10</f>
        <v>0</v>
      </c>
    </row>
    <row r="211" spans="2:4" ht="18">
      <c r="B211" s="52"/>
      <c r="C211" s="38" t="s">
        <v>160</v>
      </c>
      <c r="D211" s="210">
        <f>'Титульный Лист'!B11</f>
        <v>0</v>
      </c>
    </row>
    <row r="212" spans="2:4" ht="18">
      <c r="B212" s="52"/>
      <c r="C212" s="38" t="s">
        <v>161</v>
      </c>
      <c r="D212" s="210">
        <f>'Титульный Лист'!B12</f>
        <v>0</v>
      </c>
    </row>
    <row r="213" spans="2:4" ht="18">
      <c r="B213" s="52"/>
      <c r="C213" s="169" t="s">
        <v>33</v>
      </c>
      <c r="D213" s="40"/>
    </row>
  </sheetData>
  <mergeCells count="11">
    <mergeCell ref="J63:K63"/>
    <mergeCell ref="L63:M63"/>
    <mergeCell ref="E82:F82"/>
    <mergeCell ref="E162:F162"/>
    <mergeCell ref="E172:F172"/>
    <mergeCell ref="C1:C3"/>
    <mergeCell ref="D6:D7"/>
    <mergeCell ref="E58:F58"/>
    <mergeCell ref="E205:F205"/>
    <mergeCell ref="E207:F207"/>
    <mergeCell ref="E183:F183"/>
  </mergeCells>
  <conditionalFormatting sqref="D19:D30 D9:D17 D32:D57">
    <cfRule type="cellIs" dxfId="83" priority="183" stopIfTrue="1" operator="equal">
      <formula>#REF!</formula>
    </cfRule>
    <cfRule type="cellIs" dxfId="82" priority="184" operator="notEqual">
      <formula>#REF!</formula>
    </cfRule>
  </conditionalFormatting>
  <conditionalFormatting sqref="D20:D29 D60:D81 D120:D126 D175:D182 D202:D204 D10:D15 D32:D57 D88:D118 D138:D148 D186:D197 D169:D171">
    <cfRule type="containsText" dxfId="81" priority="110" operator="containsText" text="N/A">
      <formula>NOT(ISERROR(SEARCH("N/A",D10)))</formula>
    </cfRule>
    <cfRule type="containsText" dxfId="80" priority="111" operator="containsText" text="Нет">
      <formula>NOT(ISERROR(SEARCH("Нет",D10)))</formula>
    </cfRule>
  </conditionalFormatting>
  <conditionalFormatting sqref="D30">
    <cfRule type="containsText" dxfId="79" priority="108" operator="containsText" text="N/A">
      <formula>NOT(ISERROR(SEARCH("N/A",D30)))</formula>
    </cfRule>
    <cfRule type="containsText" dxfId="78" priority="109" operator="containsText" text="Нет">
      <formula>NOT(ISERROR(SEARCH("Нет",D30)))</formula>
    </cfRule>
  </conditionalFormatting>
  <conditionalFormatting sqref="D19">
    <cfRule type="containsText" dxfId="77" priority="104" operator="containsText" text="N/A">
      <formula>NOT(ISERROR(SEARCH("N/A",D19)))</formula>
    </cfRule>
    <cfRule type="containsText" dxfId="76" priority="105" operator="containsText" text="Нет">
      <formula>NOT(ISERROR(SEARCH("Нет",D19)))</formula>
    </cfRule>
  </conditionalFormatting>
  <conditionalFormatting sqref="D16">
    <cfRule type="containsText" dxfId="75" priority="102" operator="containsText" text="N/A">
      <formula>NOT(ISERROR(SEARCH("N/A",D16)))</formula>
    </cfRule>
    <cfRule type="containsText" dxfId="74" priority="103" operator="containsText" text="Нет">
      <formula>NOT(ISERROR(SEARCH("Нет",D16)))</formula>
    </cfRule>
  </conditionalFormatting>
  <conditionalFormatting sqref="D9">
    <cfRule type="containsText" dxfId="73" priority="98" operator="containsText" text="N/A">
      <formula>NOT(ISERROR(SEARCH("N/A",D9)))</formula>
    </cfRule>
    <cfRule type="containsText" dxfId="72" priority="99" operator="containsText" text="Нет">
      <formula>NOT(ISERROR(SEARCH("Нет",D9)))</formula>
    </cfRule>
  </conditionalFormatting>
  <conditionalFormatting sqref="D17">
    <cfRule type="containsText" dxfId="71" priority="96" operator="containsText" text="N/A">
      <formula>NOT(ISERROR(SEARCH("N/A",D17)))</formula>
    </cfRule>
    <cfRule type="containsText" dxfId="70" priority="97" operator="containsText" text="Нет">
      <formula>NOT(ISERROR(SEARCH("Нет",D17)))</formula>
    </cfRule>
  </conditionalFormatting>
  <conditionalFormatting sqref="D60:D81 D120:D126 D175:D182 D202:D204 D88:D118 D138:D148 D186:D197 D169:D171">
    <cfRule type="cellIs" dxfId="69" priority="94" stopIfTrue="1" operator="equal">
      <formula>#REF!</formula>
    </cfRule>
    <cfRule type="cellIs" dxfId="68" priority="95" operator="notEqual">
      <formula>#REF!</formula>
    </cfRule>
  </conditionalFormatting>
  <conditionalFormatting sqref="D87">
    <cfRule type="cellIs" dxfId="67" priority="90" stopIfTrue="1" operator="equal">
      <formula>#REF!</formula>
    </cfRule>
    <cfRule type="cellIs" dxfId="66" priority="91" operator="notEqual">
      <formula>#REF!</formula>
    </cfRule>
  </conditionalFormatting>
  <conditionalFormatting sqref="D87">
    <cfRule type="containsText" dxfId="65" priority="88" operator="containsText" text="N/A">
      <formula>NOT(ISERROR(SEARCH("N/A",D87)))</formula>
    </cfRule>
    <cfRule type="containsText" dxfId="64" priority="89" operator="containsText" text="Нет">
      <formula>NOT(ISERROR(SEARCH("Нет",D87)))</formula>
    </cfRule>
  </conditionalFormatting>
  <conditionalFormatting sqref="D128:D135">
    <cfRule type="cellIs" dxfId="63" priority="86" stopIfTrue="1" operator="equal">
      <formula>#REF!</formula>
    </cfRule>
    <cfRule type="cellIs" dxfId="62" priority="87" operator="notEqual">
      <formula>#REF!</formula>
    </cfRule>
  </conditionalFormatting>
  <conditionalFormatting sqref="D128:D135">
    <cfRule type="containsText" dxfId="61" priority="84" operator="containsText" text="N/A">
      <formula>NOT(ISERROR(SEARCH("N/A",D128)))</formula>
    </cfRule>
    <cfRule type="containsText" dxfId="60" priority="85" operator="containsText" text="Нет">
      <formula>NOT(ISERROR(SEARCH("Нет",D128)))</formula>
    </cfRule>
  </conditionalFormatting>
  <conditionalFormatting sqref="D151:D156 D158:D161">
    <cfRule type="cellIs" dxfId="59" priority="78" stopIfTrue="1" operator="equal">
      <formula>#REF!</formula>
    </cfRule>
    <cfRule type="cellIs" dxfId="58" priority="79" operator="notEqual">
      <formula>#REF!</formula>
    </cfRule>
  </conditionalFormatting>
  <conditionalFormatting sqref="D151:D156 D158:D161">
    <cfRule type="containsText" dxfId="57" priority="76" operator="containsText" text="N/A">
      <formula>NOT(ISERROR(SEARCH("N/A",D151)))</formula>
    </cfRule>
    <cfRule type="containsText" dxfId="56" priority="77" operator="containsText" text="Нет">
      <formula>NOT(ISERROR(SEARCH("Нет",D151)))</formula>
    </cfRule>
  </conditionalFormatting>
  <conditionalFormatting sqref="D165:D167">
    <cfRule type="cellIs" dxfId="55" priority="74" stopIfTrue="1" operator="equal">
      <formula>#REF!</formula>
    </cfRule>
    <cfRule type="cellIs" dxfId="54" priority="75" operator="notEqual">
      <formula>#REF!</formula>
    </cfRule>
  </conditionalFormatting>
  <conditionalFormatting sqref="D165:D167">
    <cfRule type="containsText" dxfId="53" priority="72" operator="containsText" text="N/A">
      <formula>NOT(ISERROR(SEARCH("N/A",D165)))</formula>
    </cfRule>
    <cfRule type="containsText" dxfId="52" priority="73" operator="containsText" text="Нет">
      <formula>NOT(ISERROR(SEARCH("Нет",D165)))</formula>
    </cfRule>
  </conditionalFormatting>
  <conditionalFormatting sqref="D205">
    <cfRule type="cellIs" dxfId="51" priority="58" operator="between">
      <formula>0.85</formula>
      <formula>0.9</formula>
    </cfRule>
    <cfRule type="cellIs" dxfId="50" priority="59" operator="lessThan">
      <formula>0.85</formula>
    </cfRule>
    <cfRule type="cellIs" dxfId="49" priority="60" operator="greaterThan">
      <formula>0.9</formula>
    </cfRule>
  </conditionalFormatting>
  <conditionalFormatting sqref="D207">
    <cfRule type="cellIs" dxfId="48" priority="55" operator="between">
      <formula>0.85</formula>
      <formula>0.9</formula>
    </cfRule>
    <cfRule type="cellIs" dxfId="47" priority="56" operator="lessThan">
      <formula>0.85</formula>
    </cfRule>
    <cfRule type="cellIs" dxfId="46" priority="57" operator="greaterThan">
      <formula>0.9</formula>
    </cfRule>
  </conditionalFormatting>
  <conditionalFormatting sqref="D183">
    <cfRule type="cellIs" dxfId="45" priority="52" operator="between">
      <formula>0.85</formula>
      <formula>0.9</formula>
    </cfRule>
    <cfRule type="cellIs" dxfId="44" priority="53" operator="lessThan">
      <formula>0.85</formula>
    </cfRule>
    <cfRule type="cellIs" dxfId="43" priority="54" operator="greaterThan">
      <formula>0.9</formula>
    </cfRule>
  </conditionalFormatting>
  <conditionalFormatting sqref="D172">
    <cfRule type="cellIs" dxfId="42" priority="49" operator="between">
      <formula>0.85</formula>
      <formula>0.9</formula>
    </cfRule>
    <cfRule type="cellIs" dxfId="41" priority="50" operator="lessThan">
      <formula>0.85</formula>
    </cfRule>
    <cfRule type="cellIs" dxfId="40" priority="51" operator="greaterThan">
      <formula>0.9</formula>
    </cfRule>
  </conditionalFormatting>
  <conditionalFormatting sqref="D162">
    <cfRule type="cellIs" dxfId="39" priority="46" operator="between">
      <formula>0.85</formula>
      <formula>0.9</formula>
    </cfRule>
    <cfRule type="cellIs" dxfId="38" priority="47" operator="lessThan">
      <formula>0.85</formula>
    </cfRule>
    <cfRule type="cellIs" dxfId="37" priority="48" operator="greaterThan">
      <formula>0.9</formula>
    </cfRule>
  </conditionalFormatting>
  <conditionalFormatting sqref="D82">
    <cfRule type="cellIs" dxfId="36" priority="43" operator="between">
      <formula>0.85</formula>
      <formula>0.9</formula>
    </cfRule>
    <cfRule type="cellIs" dxfId="35" priority="44" operator="lessThan">
      <formula>0.85</formula>
    </cfRule>
    <cfRule type="cellIs" dxfId="34" priority="45" operator="greaterThan">
      <formula>0.9</formula>
    </cfRule>
  </conditionalFormatting>
  <conditionalFormatting sqref="D58">
    <cfRule type="cellIs" dxfId="33" priority="40" operator="between">
      <formula>0.85</formula>
      <formula>0.9</formula>
    </cfRule>
    <cfRule type="cellIs" dxfId="32" priority="41" operator="lessThan">
      <formula>0.85</formula>
    </cfRule>
    <cfRule type="cellIs" dxfId="31" priority="42" operator="greaterThan">
      <formula>0.9</formula>
    </cfRule>
  </conditionalFormatting>
  <conditionalFormatting sqref="D4">
    <cfRule type="cellIs" dxfId="30" priority="37" operator="between">
      <formula>0.85</formula>
      <formula>0.9</formula>
    </cfRule>
    <cfRule type="cellIs" dxfId="29" priority="38" operator="lessThan">
      <formula>0.85</formula>
    </cfRule>
    <cfRule type="cellIs" dxfId="28" priority="39" operator="greaterThan">
      <formula>0.9</formula>
    </cfRule>
  </conditionalFormatting>
  <conditionalFormatting sqref="D168">
    <cfRule type="cellIs" dxfId="27" priority="31" stopIfTrue="1" operator="equal">
      <formula>#REF!</formula>
    </cfRule>
    <cfRule type="cellIs" dxfId="26" priority="32" operator="notEqual">
      <formula>#REF!</formula>
    </cfRule>
  </conditionalFormatting>
  <conditionalFormatting sqref="D168">
    <cfRule type="containsText" dxfId="25" priority="29" operator="containsText" text="N/A">
      <formula>NOT(ISERROR(SEARCH("N/A",D168)))</formula>
    </cfRule>
    <cfRule type="containsText" dxfId="24" priority="30" operator="containsText" text="Нет">
      <formula>NOT(ISERROR(SEARCH("Нет",D168)))</formula>
    </cfRule>
  </conditionalFormatting>
  <conditionalFormatting sqref="D198">
    <cfRule type="cellIs" dxfId="23" priority="23" stopIfTrue="1" operator="equal">
      <formula>#REF!</formula>
    </cfRule>
    <cfRule type="cellIs" dxfId="22" priority="24" operator="notEqual">
      <formula>#REF!</formula>
    </cfRule>
  </conditionalFormatting>
  <conditionalFormatting sqref="D198">
    <cfRule type="containsText" dxfId="21" priority="21" operator="containsText" text="N/A">
      <formula>NOT(ISERROR(SEARCH("N/A",D198)))</formula>
    </cfRule>
    <cfRule type="containsText" dxfId="20" priority="22" operator="containsText" text="Нет">
      <formula>NOT(ISERROR(SEARCH("Нет",D198)))</formula>
    </cfRule>
  </conditionalFormatting>
  <conditionalFormatting sqref="D199:D201">
    <cfRule type="cellIs" dxfId="19" priority="19" stopIfTrue="1" operator="equal">
      <formula>#REF!</formula>
    </cfRule>
    <cfRule type="cellIs" dxfId="18" priority="20" operator="notEqual">
      <formula>#REF!</formula>
    </cfRule>
  </conditionalFormatting>
  <conditionalFormatting sqref="D199:D201">
    <cfRule type="containsText" dxfId="17" priority="17" operator="containsText" text="N/A">
      <formula>NOT(ISERROR(SEARCH("N/A",D199)))</formula>
    </cfRule>
    <cfRule type="containsText" dxfId="16" priority="18" operator="containsText" text="Нет">
      <formula>NOT(ISERROR(SEARCH("Нет",D199)))</formula>
    </cfRule>
  </conditionalFormatting>
  <conditionalFormatting sqref="D86">
    <cfRule type="cellIs" dxfId="15" priority="15" stopIfTrue="1" operator="equal">
      <formula>#REF!</formula>
    </cfRule>
    <cfRule type="cellIs" dxfId="14" priority="16" operator="notEqual">
      <formula>#REF!</formula>
    </cfRule>
  </conditionalFormatting>
  <conditionalFormatting sqref="D86">
    <cfRule type="containsText" dxfId="13" priority="13" operator="containsText" text="N/A">
      <formula>NOT(ISERROR(SEARCH("N/A",D86)))</formula>
    </cfRule>
    <cfRule type="containsText" dxfId="12" priority="14" operator="containsText" text="Нет">
      <formula>NOT(ISERROR(SEARCH("Нет",D86)))</formula>
    </cfRule>
  </conditionalFormatting>
  <conditionalFormatting sqref="D137">
    <cfRule type="containsText" dxfId="11" priority="9" operator="containsText" text="N/A">
      <formula>NOT(ISERROR(SEARCH("N/A",D137)))</formula>
    </cfRule>
    <cfRule type="containsText" dxfId="10" priority="10" operator="containsText" text="Нет">
      <formula>NOT(ISERROR(SEARCH("Нет",D137)))</formula>
    </cfRule>
  </conditionalFormatting>
  <conditionalFormatting sqref="D137">
    <cfRule type="cellIs" dxfId="9" priority="11" stopIfTrue="1" operator="equal">
      <formula>#REF!</formula>
    </cfRule>
    <cfRule type="cellIs" dxfId="8" priority="12" operator="notEqual">
      <formula>#REF!</formula>
    </cfRule>
  </conditionalFormatting>
  <conditionalFormatting sqref="D150">
    <cfRule type="containsText" dxfId="7" priority="5" operator="containsText" text="N/A">
      <formula>NOT(ISERROR(SEARCH("N/A",D150)))</formula>
    </cfRule>
    <cfRule type="containsText" dxfId="6" priority="6" operator="containsText" text="Нет">
      <formula>NOT(ISERROR(SEARCH("Нет",D150)))</formula>
    </cfRule>
  </conditionalFormatting>
  <conditionalFormatting sqref="D150">
    <cfRule type="cellIs" dxfId="5" priority="7" stopIfTrue="1" operator="equal">
      <formula>#REF!</formula>
    </cfRule>
    <cfRule type="cellIs" dxfId="4" priority="8" operator="notEqual">
      <formula>#REF!</formula>
    </cfRule>
  </conditionalFormatting>
  <conditionalFormatting sqref="D6">
    <cfRule type="cellIs" dxfId="3" priority="3" stopIfTrue="1" operator="equal">
      <formula>#REF!</formula>
    </cfRule>
    <cfRule type="cellIs" dxfId="2" priority="4" operator="notEqual">
      <formula>#REF!</formula>
    </cfRule>
  </conditionalFormatting>
  <conditionalFormatting sqref="D6">
    <cfRule type="containsText" dxfId="1" priority="1" operator="containsText" text="N/A">
      <formula>NOT(ISERROR(SEARCH("N/A",D6)))</formula>
    </cfRule>
    <cfRule type="containsText" dxfId="0" priority="2" operator="containsText" text="Нет">
      <formula>NOT(ISERROR(SEARCH("Нет",D6)))</formula>
    </cfRule>
  </conditionalFormatting>
  <dataValidations count="2">
    <dataValidation type="list" allowBlank="1" showInputMessage="1" showErrorMessage="1" sqref="D136 D157 D85 D127 D149">
      <formula1>"Yes,No,N/A"</formula1>
    </dataValidation>
    <dataValidation type="list" allowBlank="1" showInputMessage="1" showErrorMessage="1" sqref="D150:D156 D158:D161 D128:D135 D19:D30 D60:D81 D175:D182 D9:D17 D32:D57 D86:D126 D137:D148 D186:D204 D165:D171">
      <formula1>"Да,Нет,N/A"</formula1>
    </dataValidation>
  </dataValidations>
  <pageMargins left="0.23622047244094491" right="0.23622047244094491" top="0.74803149606299213" bottom="0.74803149606299213" header="0.31496062992125984" footer="0.31496062992125984"/>
  <pageSetup paperSize="9" scale="71" fitToHeight="0" orientation="portrait" r:id="rId1"/>
  <headerFooter scaleWithDoc="0">
    <oddFooter>&amp;R&amp;"Arial,полужирный"&amp;6СТРАНИЦА &amp;P ИЗ &amp;N</oddFooter>
  </headerFooter>
  <rowBreaks count="3" manualBreakCount="3">
    <brk id="83" max="3" man="1"/>
    <brk id="118" max="3" man="1"/>
    <brk id="156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6"/>
  <sheetViews>
    <sheetView view="pageBreakPreview" topLeftCell="B4" zoomScale="85" zoomScaleNormal="70" zoomScaleSheetLayoutView="85" workbookViewId="0">
      <selection activeCell="B1" sqref="B1:C1"/>
    </sheetView>
  </sheetViews>
  <sheetFormatPr defaultRowHeight="12.75"/>
  <cols>
    <col min="1" max="1" width="9.140625" style="28" customWidth="1"/>
    <col min="2" max="2" width="69.85546875" customWidth="1"/>
    <col min="3" max="3" width="90.28515625" customWidth="1"/>
    <col min="4" max="4" width="21.85546875" customWidth="1"/>
    <col min="5" max="5" width="21" customWidth="1"/>
    <col min="6" max="6" width="60.85546875" customWidth="1"/>
  </cols>
  <sheetData>
    <row r="1" spans="1:6" ht="101.25" customHeight="1" thickBot="1">
      <c r="A1" s="1"/>
      <c r="B1" s="253" t="s">
        <v>263</v>
      </c>
      <c r="C1" s="254"/>
      <c r="D1" s="255" t="s">
        <v>251</v>
      </c>
      <c r="E1" s="256"/>
      <c r="F1" s="257"/>
    </row>
    <row r="2" spans="1:6" s="22" customFormat="1" ht="20.25" customHeight="1" thickBot="1">
      <c r="A2" s="21"/>
      <c r="B2" s="261" t="s">
        <v>240</v>
      </c>
      <c r="C2" s="262"/>
      <c r="D2" s="258" t="s">
        <v>24</v>
      </c>
      <c r="E2" s="259"/>
      <c r="F2" s="260"/>
    </row>
    <row r="3" spans="1:6" s="22" customFormat="1" ht="15.75">
      <c r="A3" s="23" t="s">
        <v>0</v>
      </c>
      <c r="B3" s="263" t="s">
        <v>22</v>
      </c>
      <c r="C3" s="265" t="s">
        <v>23</v>
      </c>
      <c r="D3" s="267" t="s">
        <v>25</v>
      </c>
      <c r="E3" s="269" t="s">
        <v>26</v>
      </c>
      <c r="F3" s="271" t="s">
        <v>27</v>
      </c>
    </row>
    <row r="4" spans="1:6" s="22" customFormat="1" ht="48.75" customHeight="1" thickBot="1">
      <c r="A4" s="24" t="s">
        <v>1</v>
      </c>
      <c r="B4" s="264"/>
      <c r="C4" s="266"/>
      <c r="D4" s="268"/>
      <c r="E4" s="270"/>
      <c r="F4" s="272"/>
    </row>
    <row r="5" spans="1:6" s="26" customFormat="1" ht="60.95" customHeight="1">
      <c r="A5" s="27">
        <v>1</v>
      </c>
      <c r="B5" s="25" t="str">
        <f>IF(ISERROR(VLOOKUP(A5,'Лист Аудита'!A$9:C$204,3,FALSE)),"",VLOOKUP(A5,'Лист Аудита'!A$9:C$204,3,FALSE))</f>
        <v/>
      </c>
      <c r="C5" s="34"/>
      <c r="D5" s="35"/>
      <c r="E5" s="36"/>
      <c r="F5" s="37"/>
    </row>
    <row r="6" spans="1:6" s="26" customFormat="1" ht="60.95" customHeight="1">
      <c r="A6" s="27" t="str">
        <f>IF(B5="","",MAX($A4:A5)+1)</f>
        <v/>
      </c>
      <c r="B6" s="25" t="str">
        <f>IF(ISERROR(VLOOKUP(A6,'Лист Аудита'!A$9:C$204,3,FALSE)),"",VLOOKUP(A6,'Лист Аудита'!A$9:C$204,3,FALSE))</f>
        <v/>
      </c>
      <c r="C6" s="34"/>
      <c r="D6" s="35"/>
      <c r="E6" s="36"/>
      <c r="F6" s="37"/>
    </row>
    <row r="7" spans="1:6" s="26" customFormat="1" ht="60.95" customHeight="1">
      <c r="A7" s="27" t="str">
        <f>IF(B6="","",MAX($A5:A6)+1)</f>
        <v/>
      </c>
      <c r="B7" s="25" t="str">
        <f>IF(ISERROR(VLOOKUP(A7,'Лист Аудита'!A$9:C$204,3,FALSE)),"",VLOOKUP(A7,'Лист Аудита'!A$9:C$204,3,FALSE))</f>
        <v/>
      </c>
      <c r="C7" s="34"/>
      <c r="D7" s="35"/>
      <c r="E7" s="36"/>
      <c r="F7" s="37"/>
    </row>
    <row r="8" spans="1:6" s="26" customFormat="1" ht="60.95" customHeight="1">
      <c r="A8" s="27" t="str">
        <f>IF(B7="","",MAX($A6:A7)+1)</f>
        <v/>
      </c>
      <c r="B8" s="25" t="str">
        <f>IF(ISERROR(VLOOKUP(A8,'Лист Аудита'!A$9:C$204,3,FALSE)),"",VLOOKUP(A8,'Лист Аудита'!A$9:C$204,3,FALSE))</f>
        <v/>
      </c>
      <c r="C8" s="34"/>
      <c r="D8" s="35"/>
      <c r="E8" s="36"/>
      <c r="F8" s="37"/>
    </row>
    <row r="9" spans="1:6" s="26" customFormat="1" ht="60.95" customHeight="1">
      <c r="A9" s="27" t="str">
        <f>IF(B8="","",MAX($A7:A8)+1)</f>
        <v/>
      </c>
      <c r="B9" s="25" t="str">
        <f>IF(ISERROR(VLOOKUP(A9,'Лист Аудита'!A$9:C$204,3,FALSE)),"",VLOOKUP(A9,'Лист Аудита'!A$9:C$204,3,FALSE))</f>
        <v/>
      </c>
      <c r="C9" s="34"/>
      <c r="D9" s="35"/>
      <c r="E9" s="36"/>
      <c r="F9" s="37"/>
    </row>
    <row r="10" spans="1:6" s="26" customFormat="1" ht="60.95" customHeight="1">
      <c r="A10" s="27" t="str">
        <f>IF(B9="","",MAX($A8:A9)+1)</f>
        <v/>
      </c>
      <c r="B10" s="25" t="str">
        <f>IF(ISERROR(VLOOKUP(A10,'Лист Аудита'!A$9:C$204,3,FALSE)),"",VLOOKUP(A10,'Лист Аудита'!A$9:C$204,3,FALSE))</f>
        <v/>
      </c>
      <c r="C10" s="34"/>
      <c r="D10" s="35"/>
      <c r="E10" s="36"/>
      <c r="F10" s="37"/>
    </row>
    <row r="11" spans="1:6" s="26" customFormat="1" ht="60.95" customHeight="1">
      <c r="A11" s="27" t="str">
        <f>IF(B10="","",MAX($A9:A10)+1)</f>
        <v/>
      </c>
      <c r="B11" s="25" t="str">
        <f>IF(ISERROR(VLOOKUP(A11,'Лист Аудита'!A$9:C$204,3,FALSE)),"",VLOOKUP(A11,'Лист Аудита'!A$9:C$204,3,FALSE))</f>
        <v/>
      </c>
      <c r="C11" s="34"/>
      <c r="D11" s="35"/>
      <c r="E11" s="36"/>
      <c r="F11" s="37"/>
    </row>
    <row r="12" spans="1:6" s="26" customFormat="1" ht="60.95" customHeight="1">
      <c r="A12" s="27" t="str">
        <f>IF(B11="","",MAX($A10:A11)+1)</f>
        <v/>
      </c>
      <c r="B12" s="25" t="str">
        <f>IF(ISERROR(VLOOKUP(A12,'Лист Аудита'!A$9:C$204,3,FALSE)),"",VLOOKUP(A12,'Лист Аудита'!A$9:C$204,3,FALSE))</f>
        <v/>
      </c>
      <c r="C12" s="34"/>
      <c r="D12" s="35"/>
      <c r="E12" s="36"/>
      <c r="F12" s="37"/>
    </row>
    <row r="13" spans="1:6" s="26" customFormat="1" ht="60.95" customHeight="1">
      <c r="A13" s="27" t="str">
        <f>IF(B12="","",MAX($A11:A12)+1)</f>
        <v/>
      </c>
      <c r="B13" s="25" t="str">
        <f>IF(ISERROR(VLOOKUP(A13,'Лист Аудита'!A$9:C$204,3,FALSE)),"",VLOOKUP(A13,'Лист Аудита'!A$9:C$204,3,FALSE))</f>
        <v/>
      </c>
      <c r="C13" s="34"/>
      <c r="D13" s="35"/>
      <c r="E13" s="36"/>
      <c r="F13" s="37"/>
    </row>
    <row r="14" spans="1:6" s="26" customFormat="1" ht="60.95" customHeight="1">
      <c r="A14" s="27" t="str">
        <f>IF(B13="","",MAX($A12:A13)+1)</f>
        <v/>
      </c>
      <c r="B14" s="25" t="str">
        <f>IF(ISERROR(VLOOKUP(A14,'Лист Аудита'!A$9:C$204,3,FALSE)),"",VLOOKUP(A14,'Лист Аудита'!A$9:C$204,3,FALSE))</f>
        <v/>
      </c>
      <c r="C14" s="34"/>
      <c r="D14" s="35"/>
      <c r="E14" s="36"/>
      <c r="F14" s="37"/>
    </row>
    <row r="15" spans="1:6" s="26" customFormat="1" ht="60.95" customHeight="1">
      <c r="A15" s="27" t="str">
        <f>IF(B14="","",MAX($A13:A14)+1)</f>
        <v/>
      </c>
      <c r="B15" s="25" t="str">
        <f>IF(ISERROR(VLOOKUP(A15,'Лист Аудита'!A$9:C$204,3,FALSE)),"",VLOOKUP(A15,'Лист Аудита'!A$9:C$204,3,FALSE))</f>
        <v/>
      </c>
      <c r="C15" s="34"/>
      <c r="D15" s="35"/>
      <c r="E15" s="36"/>
      <c r="F15" s="37"/>
    </row>
    <row r="16" spans="1:6" s="26" customFormat="1" ht="60.95" customHeight="1">
      <c r="A16" s="27" t="str">
        <f>IF(B15="","",MAX($A14:A15)+1)</f>
        <v/>
      </c>
      <c r="B16" s="25" t="str">
        <f>IF(ISERROR(VLOOKUP(A16,'Лист Аудита'!A$9:C$204,3,FALSE)),"",VLOOKUP(A16,'Лист Аудита'!A$9:C$204,3,FALSE))</f>
        <v/>
      </c>
      <c r="C16" s="34"/>
      <c r="D16" s="35"/>
      <c r="E16" s="36"/>
      <c r="F16" s="37"/>
    </row>
    <row r="17" spans="1:6" s="26" customFormat="1" ht="60.95" customHeight="1">
      <c r="A17" s="27" t="str">
        <f>IF(B16="","",MAX($A15:A16)+1)</f>
        <v/>
      </c>
      <c r="B17" s="25" t="str">
        <f>IF(ISERROR(VLOOKUP(A17,'Лист Аудита'!A$9:C$204,3,FALSE)),"",VLOOKUP(A17,'Лист Аудита'!A$9:C$204,3,FALSE))</f>
        <v/>
      </c>
      <c r="C17" s="34"/>
      <c r="D17" s="35"/>
      <c r="E17" s="36"/>
      <c r="F17" s="37"/>
    </row>
    <row r="18" spans="1:6" s="26" customFormat="1" ht="60.95" customHeight="1">
      <c r="A18" s="27" t="str">
        <f>IF(B17="","",MAX($A16:A17)+1)</f>
        <v/>
      </c>
      <c r="B18" s="25" t="str">
        <f>IF(ISERROR(VLOOKUP(A18,'Лист Аудита'!A$9:C$204,3,FALSE)),"",VLOOKUP(A18,'Лист Аудита'!A$9:C$204,3,FALSE))</f>
        <v/>
      </c>
      <c r="C18" s="34"/>
      <c r="D18" s="35"/>
      <c r="E18" s="36"/>
      <c r="F18" s="37"/>
    </row>
    <row r="19" spans="1:6" s="26" customFormat="1" ht="60.95" customHeight="1">
      <c r="A19" s="27" t="str">
        <f>IF(B18="","",MAX($A17:A18)+1)</f>
        <v/>
      </c>
      <c r="B19" s="25" t="str">
        <f>IF(ISERROR(VLOOKUP(A19,'Лист Аудита'!A$9:C$204,3,FALSE)),"",VLOOKUP(A19,'Лист Аудита'!A$9:C$204,3,FALSE))</f>
        <v/>
      </c>
      <c r="C19" s="34"/>
      <c r="D19" s="35"/>
      <c r="E19" s="36"/>
      <c r="F19" s="37"/>
    </row>
    <row r="20" spans="1:6" s="26" customFormat="1" ht="60.95" customHeight="1">
      <c r="A20" s="27" t="str">
        <f>IF(B19="","",MAX($A18:A19)+1)</f>
        <v/>
      </c>
      <c r="B20" s="25" t="str">
        <f>IF(ISERROR(VLOOKUP(A20,'Лист Аудита'!A$9:C$204,3,FALSE)),"",VLOOKUP(A20,'Лист Аудита'!A$9:C$204,3,FALSE))</f>
        <v/>
      </c>
      <c r="C20" s="34"/>
      <c r="D20" s="35"/>
      <c r="E20" s="36"/>
      <c r="F20" s="37"/>
    </row>
    <row r="21" spans="1:6" s="26" customFormat="1" ht="60.95" customHeight="1">
      <c r="A21" s="27" t="str">
        <f>IF(B20="","",MAX($A19:A20)+1)</f>
        <v/>
      </c>
      <c r="B21" s="25" t="str">
        <f>IF(ISERROR(VLOOKUP(A21,'Лист Аудита'!A$9:C$204,3,FALSE)),"",VLOOKUP(A21,'Лист Аудита'!A$9:C$204,3,FALSE))</f>
        <v/>
      </c>
      <c r="C21" s="34"/>
      <c r="D21" s="35"/>
      <c r="E21" s="36"/>
      <c r="F21" s="37"/>
    </row>
    <row r="22" spans="1:6" s="26" customFormat="1" ht="60.95" customHeight="1">
      <c r="A22" s="27" t="str">
        <f>IF(B21="","",MAX($A20:A21)+1)</f>
        <v/>
      </c>
      <c r="B22" s="25" t="str">
        <f>IF(ISERROR(VLOOKUP(A22,'Лист Аудита'!A$9:C$204,3,FALSE)),"",VLOOKUP(A22,'Лист Аудита'!A$9:C$204,3,FALSE))</f>
        <v/>
      </c>
      <c r="C22" s="34"/>
      <c r="D22" s="35"/>
      <c r="E22" s="36"/>
      <c r="F22" s="37"/>
    </row>
    <row r="23" spans="1:6" s="26" customFormat="1" ht="60.95" customHeight="1">
      <c r="A23" s="27" t="str">
        <f>IF(B22="","",MAX($A21:A22)+1)</f>
        <v/>
      </c>
      <c r="B23" s="25" t="str">
        <f>IF(ISERROR(VLOOKUP(A23,'Лист Аудита'!A$9:C$204,3,FALSE)),"",VLOOKUP(A23,'Лист Аудита'!A$9:C$204,3,FALSE))</f>
        <v/>
      </c>
      <c r="C23" s="34"/>
      <c r="D23" s="35"/>
      <c r="E23" s="36"/>
      <c r="F23" s="37"/>
    </row>
    <row r="24" spans="1:6" s="26" customFormat="1" ht="60.95" customHeight="1">
      <c r="A24" s="27" t="str">
        <f>IF(B23="","",MAX($A22:A23)+1)</f>
        <v/>
      </c>
      <c r="B24" s="25" t="str">
        <f>IF(ISERROR(VLOOKUP(A24,'Лист Аудита'!A$9:C$204,3,FALSE)),"",VLOOKUP(A24,'Лист Аудита'!A$9:C$204,3,FALSE))</f>
        <v/>
      </c>
      <c r="C24" s="34"/>
      <c r="D24" s="35"/>
      <c r="E24" s="36"/>
      <c r="F24" s="37"/>
    </row>
    <row r="25" spans="1:6" s="26" customFormat="1" ht="60.95" customHeight="1">
      <c r="A25" s="27" t="str">
        <f>IF(B24="","",MAX($A23:A24)+1)</f>
        <v/>
      </c>
      <c r="B25" s="25" t="str">
        <f>IF(ISERROR(VLOOKUP(A25,'Лист Аудита'!A$9:C$204,3,FALSE)),"",VLOOKUP(A25,'Лист Аудита'!A$9:C$204,3,FALSE))</f>
        <v/>
      </c>
      <c r="C25" s="34"/>
      <c r="D25" s="35"/>
      <c r="E25" s="36"/>
      <c r="F25" s="37"/>
    </row>
    <row r="26" spans="1:6" s="26" customFormat="1" ht="60.95" customHeight="1">
      <c r="A26" s="27" t="str">
        <f>IF(B25="","",MAX($A24:A25)+1)</f>
        <v/>
      </c>
      <c r="B26" s="25" t="str">
        <f>IF(ISERROR(VLOOKUP(A26,'Лист Аудита'!A$9:C$204,3,FALSE)),"",VLOOKUP(A26,'Лист Аудита'!A$9:C$204,3,FALSE))</f>
        <v/>
      </c>
      <c r="C26" s="34"/>
      <c r="D26" s="35"/>
      <c r="E26" s="36"/>
      <c r="F26" s="37"/>
    </row>
    <row r="27" spans="1:6" s="26" customFormat="1" ht="60.95" customHeight="1">
      <c r="A27" s="27" t="str">
        <f>IF(B26="","",MAX($A25:A26)+1)</f>
        <v/>
      </c>
      <c r="B27" s="25" t="str">
        <f>IF(ISERROR(VLOOKUP(A27,'Лист Аудита'!A$9:C$204,3,FALSE)),"",VLOOKUP(A27,'Лист Аудита'!A$9:C$204,3,FALSE))</f>
        <v/>
      </c>
      <c r="C27" s="34"/>
      <c r="D27" s="35"/>
      <c r="E27" s="36"/>
      <c r="F27" s="37"/>
    </row>
    <row r="28" spans="1:6" s="26" customFormat="1" ht="60.95" customHeight="1">
      <c r="A28" s="27" t="str">
        <f>IF(B27="","",MAX($A26:A27)+1)</f>
        <v/>
      </c>
      <c r="B28" s="25" t="str">
        <f>IF(ISERROR(VLOOKUP(A28,'Лист Аудита'!A$9:C$204,3,FALSE)),"",VLOOKUP(A28,'Лист Аудита'!A$9:C$204,3,FALSE))</f>
        <v/>
      </c>
      <c r="C28" s="34"/>
      <c r="D28" s="35"/>
      <c r="E28" s="36"/>
      <c r="F28" s="37"/>
    </row>
    <row r="29" spans="1:6" s="26" customFormat="1" ht="60.95" customHeight="1">
      <c r="A29" s="27" t="str">
        <f>IF(B28="","",MAX($A27:A28)+1)</f>
        <v/>
      </c>
      <c r="B29" s="25" t="str">
        <f>IF(ISERROR(VLOOKUP(A29,'Лист Аудита'!A$9:C$204,3,FALSE)),"",VLOOKUP(A29,'Лист Аудита'!A$9:C$204,3,FALSE))</f>
        <v/>
      </c>
      <c r="C29" s="34"/>
      <c r="D29" s="35"/>
      <c r="E29" s="36"/>
      <c r="F29" s="37"/>
    </row>
    <row r="30" spans="1:6" s="26" customFormat="1" ht="60.95" customHeight="1">
      <c r="A30" s="27" t="str">
        <f>IF(B29="","",MAX($A28:A29)+1)</f>
        <v/>
      </c>
      <c r="B30" s="25" t="str">
        <f>IF(ISERROR(VLOOKUP(A30,'Лист Аудита'!A$9:C$204,3,FALSE)),"",VLOOKUP(A30,'Лист Аудита'!A$9:C$204,3,FALSE))</f>
        <v/>
      </c>
      <c r="C30" s="34"/>
      <c r="D30" s="35"/>
      <c r="E30" s="36"/>
      <c r="F30" s="37"/>
    </row>
    <row r="31" spans="1:6" s="26" customFormat="1" ht="60.95" customHeight="1">
      <c r="A31" s="27" t="str">
        <f>IF(B30="","",MAX($A29:A30)+1)</f>
        <v/>
      </c>
      <c r="B31" s="25" t="str">
        <f>IF(ISERROR(VLOOKUP(A31,'Лист Аудита'!A$9:C$204,3,FALSE)),"",VLOOKUP(A31,'Лист Аудита'!A$9:C$204,3,FALSE))</f>
        <v/>
      </c>
      <c r="C31" s="34"/>
      <c r="D31" s="35"/>
      <c r="E31" s="36"/>
      <c r="F31" s="37"/>
    </row>
    <row r="32" spans="1:6" s="26" customFormat="1" ht="60.95" customHeight="1">
      <c r="A32" s="27" t="str">
        <f>IF(B31="","",MAX($A30:A31)+1)</f>
        <v/>
      </c>
      <c r="B32" s="25" t="str">
        <f>IF(ISERROR(VLOOKUP(A32,'Лист Аудита'!A$9:C$204,3,FALSE)),"",VLOOKUP(A32,'Лист Аудита'!A$9:C$204,3,FALSE))</f>
        <v/>
      </c>
      <c r="C32" s="34"/>
      <c r="D32" s="35"/>
      <c r="E32" s="36"/>
      <c r="F32" s="37"/>
    </row>
    <row r="33" spans="1:6" s="26" customFormat="1" ht="60.95" customHeight="1">
      <c r="A33" s="27" t="str">
        <f>IF(B32="","",MAX($A31:A32)+1)</f>
        <v/>
      </c>
      <c r="B33" s="25" t="str">
        <f>IF(ISERROR(VLOOKUP(A33,'Лист Аудита'!A$9:C$204,3,FALSE)),"",VLOOKUP(A33,'Лист Аудита'!A$9:C$204,3,FALSE))</f>
        <v/>
      </c>
      <c r="C33" s="34"/>
      <c r="D33" s="35"/>
      <c r="E33" s="36"/>
      <c r="F33" s="37"/>
    </row>
    <row r="34" spans="1:6" s="26" customFormat="1" ht="60.95" customHeight="1">
      <c r="A34" s="27" t="str">
        <f>IF(B33="","",MAX($A32:A33)+1)</f>
        <v/>
      </c>
      <c r="B34" s="25" t="str">
        <f>IF(ISERROR(VLOOKUP(A34,'Лист Аудита'!A$9:C$204,3,FALSE)),"",VLOOKUP(A34,'Лист Аудита'!A$9:C$204,3,FALSE))</f>
        <v/>
      </c>
      <c r="C34" s="34"/>
      <c r="D34" s="35"/>
      <c r="E34" s="36"/>
      <c r="F34" s="37"/>
    </row>
    <row r="35" spans="1:6" s="26" customFormat="1" ht="60.95" customHeight="1">
      <c r="A35" s="27" t="str">
        <f>IF(B34="","",MAX($A33:A34)+1)</f>
        <v/>
      </c>
      <c r="B35" s="25" t="str">
        <f>IF(ISERROR(VLOOKUP(A35,'Лист Аудита'!A$9:C$204,3,FALSE)),"",VLOOKUP(A35,'Лист Аудита'!A$9:C$204,3,FALSE))</f>
        <v/>
      </c>
      <c r="C35" s="34"/>
      <c r="D35" s="35"/>
      <c r="E35" s="36"/>
      <c r="F35" s="37"/>
    </row>
    <row r="36" spans="1:6" s="26" customFormat="1" ht="60.95" customHeight="1">
      <c r="A36" s="27" t="str">
        <f>IF(B35="","",MAX($A34:A35)+1)</f>
        <v/>
      </c>
      <c r="B36" s="25" t="str">
        <f>IF(ISERROR(VLOOKUP(A36,'Лист Аудита'!A$9:C$204,3,FALSE)),"",VLOOKUP(A36,'Лист Аудита'!A$9:C$204,3,FALSE))</f>
        <v/>
      </c>
      <c r="C36" s="34"/>
      <c r="D36" s="35"/>
      <c r="E36" s="36"/>
      <c r="F36" s="37"/>
    </row>
    <row r="37" spans="1:6" s="26" customFormat="1" ht="60.95" customHeight="1">
      <c r="A37" s="27" t="str">
        <f>IF(B36="","",MAX($A35:A36)+1)</f>
        <v/>
      </c>
      <c r="B37" s="25" t="str">
        <f>IF(ISERROR(VLOOKUP(A37,'Лист Аудита'!A$9:C$204,3,FALSE)),"",VLOOKUP(A37,'Лист Аудита'!A$9:C$204,3,FALSE))</f>
        <v/>
      </c>
      <c r="C37" s="34"/>
      <c r="D37" s="35"/>
      <c r="E37" s="36"/>
      <c r="F37" s="37"/>
    </row>
    <row r="38" spans="1:6" s="26" customFormat="1" ht="60.95" customHeight="1">
      <c r="A38" s="27" t="str">
        <f>IF(B37="","",MAX($A36:A37)+1)</f>
        <v/>
      </c>
      <c r="B38" s="25" t="str">
        <f>IF(ISERROR(VLOOKUP(A38,'Лист Аудита'!A$9:C$204,3,FALSE)),"",VLOOKUP(A38,'Лист Аудита'!A$9:C$204,3,FALSE))</f>
        <v/>
      </c>
      <c r="C38" s="34"/>
      <c r="D38" s="35"/>
      <c r="E38" s="36"/>
      <c r="F38" s="37"/>
    </row>
    <row r="39" spans="1:6" s="26" customFormat="1" ht="60.95" customHeight="1">
      <c r="A39" s="27" t="str">
        <f>IF(B38="","",MAX($A37:A38)+1)</f>
        <v/>
      </c>
      <c r="B39" s="25" t="str">
        <f>IF(ISERROR(VLOOKUP(A39,'Лист Аудита'!A$9:C$204,3,FALSE)),"",VLOOKUP(A39,'Лист Аудита'!A$9:C$204,3,FALSE))</f>
        <v/>
      </c>
      <c r="C39" s="34"/>
      <c r="D39" s="35"/>
      <c r="E39" s="36"/>
      <c r="F39" s="37"/>
    </row>
    <row r="40" spans="1:6" s="26" customFormat="1" ht="60.95" customHeight="1">
      <c r="A40" s="27" t="str">
        <f>IF(B39="","",MAX($A38:A39)+1)</f>
        <v/>
      </c>
      <c r="B40" s="25" t="str">
        <f>IF(ISERROR(VLOOKUP(A40,'Лист Аудита'!A$9:C$204,3,FALSE)),"",VLOOKUP(A40,'Лист Аудита'!A$9:C$204,3,FALSE))</f>
        <v/>
      </c>
      <c r="C40" s="34"/>
      <c r="D40" s="35"/>
      <c r="E40" s="36"/>
      <c r="F40" s="37"/>
    </row>
    <row r="41" spans="1:6" s="26" customFormat="1" ht="60.95" customHeight="1">
      <c r="A41" s="27" t="str">
        <f>IF(B40="","",MAX($A39:A40)+1)</f>
        <v/>
      </c>
      <c r="B41" s="25" t="str">
        <f>IF(ISERROR(VLOOKUP(A41,'Лист Аудита'!A$9:C$204,3,FALSE)),"",VLOOKUP(A41,'Лист Аудита'!A$9:C$204,3,FALSE))</f>
        <v/>
      </c>
      <c r="C41" s="34"/>
      <c r="D41" s="35"/>
      <c r="E41" s="36"/>
      <c r="F41" s="37"/>
    </row>
    <row r="42" spans="1:6" s="26" customFormat="1" ht="60.95" customHeight="1">
      <c r="A42" s="27" t="str">
        <f>IF(B41="","",MAX($A40:A41)+1)</f>
        <v/>
      </c>
      <c r="B42" s="25" t="str">
        <f>IF(ISERROR(VLOOKUP(A42,'Лист Аудита'!A$9:C$204,3,FALSE)),"",VLOOKUP(A42,'Лист Аудита'!A$9:C$204,3,FALSE))</f>
        <v/>
      </c>
      <c r="C42" s="34"/>
      <c r="D42" s="35"/>
      <c r="E42" s="36"/>
      <c r="F42" s="37"/>
    </row>
    <row r="43" spans="1:6" s="26" customFormat="1" ht="60.95" customHeight="1">
      <c r="A43" s="27" t="str">
        <f>IF(B42="","",MAX($A41:A42)+1)</f>
        <v/>
      </c>
      <c r="B43" s="25" t="str">
        <f>IF(ISERROR(VLOOKUP(A43,'Лист Аудита'!A$9:C$204,3,FALSE)),"",VLOOKUP(A43,'Лист Аудита'!A$9:C$204,3,FALSE))</f>
        <v/>
      </c>
      <c r="C43" s="34"/>
      <c r="D43" s="35"/>
      <c r="E43" s="36"/>
      <c r="F43" s="37"/>
    </row>
    <row r="44" spans="1:6" s="26" customFormat="1" ht="60.95" customHeight="1">
      <c r="A44" s="27" t="str">
        <f>IF(B43="","",MAX($A42:A43)+1)</f>
        <v/>
      </c>
      <c r="B44" s="25" t="str">
        <f>IF(ISERROR(VLOOKUP(A44,'Лист Аудита'!A$9:C$204,3,FALSE)),"",VLOOKUP(A44,'Лист Аудита'!A$9:C$204,3,FALSE))</f>
        <v/>
      </c>
      <c r="C44" s="34"/>
      <c r="D44" s="35"/>
      <c r="E44" s="36"/>
      <c r="F44" s="37"/>
    </row>
    <row r="45" spans="1:6" s="26" customFormat="1" ht="60.95" customHeight="1">
      <c r="A45" s="27" t="str">
        <f>IF(B44="","",MAX($A43:A44)+1)</f>
        <v/>
      </c>
      <c r="B45" s="25" t="str">
        <f>IF(ISERROR(VLOOKUP(A45,'Лист Аудита'!A$9:C$204,3,FALSE)),"",VLOOKUP(A45,'Лист Аудита'!A$9:C$204,3,FALSE))</f>
        <v/>
      </c>
      <c r="C45" s="34"/>
      <c r="D45" s="35"/>
      <c r="E45" s="36"/>
      <c r="F45" s="37"/>
    </row>
    <row r="46" spans="1:6" s="26" customFormat="1" ht="60.95" customHeight="1">
      <c r="A46" s="27" t="str">
        <f>IF(B45="","",MAX($A44:A45)+1)</f>
        <v/>
      </c>
      <c r="B46" s="25" t="str">
        <f>IF(ISERROR(VLOOKUP(A46,'Лист Аудита'!A$9:C$204,3,FALSE)),"",VLOOKUP(A46,'Лист Аудита'!A$9:C$204,3,FALSE))</f>
        <v/>
      </c>
      <c r="C46" s="34"/>
      <c r="D46" s="35"/>
      <c r="E46" s="36"/>
      <c r="F46" s="37"/>
    </row>
    <row r="47" spans="1:6" s="26" customFormat="1" ht="60.95" customHeight="1">
      <c r="A47" s="27" t="str">
        <f>IF(B46="","",MAX($A45:A46)+1)</f>
        <v/>
      </c>
      <c r="B47" s="25" t="str">
        <f>IF(ISERROR(VLOOKUP(A47,'Лист Аудита'!A$9:C$204,3,FALSE)),"",VLOOKUP(A47,'Лист Аудита'!A$9:C$204,3,FALSE))</f>
        <v/>
      </c>
      <c r="C47" s="34"/>
      <c r="D47" s="35"/>
      <c r="E47" s="36"/>
      <c r="F47" s="37"/>
    </row>
    <row r="48" spans="1:6" s="26" customFormat="1" ht="60.95" customHeight="1">
      <c r="A48" s="27" t="str">
        <f>IF(B47="","",MAX($A46:A47)+1)</f>
        <v/>
      </c>
      <c r="B48" s="25" t="str">
        <f>IF(ISERROR(VLOOKUP(A48,'Лист Аудита'!A$9:C$204,3,FALSE)),"",VLOOKUP(A48,'Лист Аудита'!A$9:C$204,3,FALSE))</f>
        <v/>
      </c>
      <c r="C48" s="34"/>
      <c r="D48" s="35"/>
      <c r="E48" s="36"/>
      <c r="F48" s="37"/>
    </row>
    <row r="49" spans="1:6" s="26" customFormat="1" ht="60.95" customHeight="1">
      <c r="A49" s="27" t="str">
        <f>IF(B48="","",MAX($A47:A48)+1)</f>
        <v/>
      </c>
      <c r="B49" s="25" t="str">
        <f>IF(ISERROR(VLOOKUP(A49,'Лист Аудита'!A$9:C$204,3,FALSE)),"",VLOOKUP(A49,'Лист Аудита'!A$9:C$204,3,FALSE))</f>
        <v/>
      </c>
      <c r="C49" s="34"/>
      <c r="D49" s="35"/>
      <c r="E49" s="36"/>
      <c r="F49" s="37"/>
    </row>
    <row r="50" spans="1:6" s="26" customFormat="1" ht="60.95" customHeight="1">
      <c r="A50" s="27" t="str">
        <f>IF(B49="","",MAX($A48:A49)+1)</f>
        <v/>
      </c>
      <c r="B50" s="25" t="str">
        <f>IF(ISERROR(VLOOKUP(A50,'Лист Аудита'!A$9:C$204,3,FALSE)),"",VLOOKUP(A50,'Лист Аудита'!A$9:C$204,3,FALSE))</f>
        <v/>
      </c>
      <c r="C50" s="34"/>
      <c r="D50" s="35"/>
      <c r="E50" s="36"/>
      <c r="F50" s="37"/>
    </row>
    <row r="51" spans="1:6" s="26" customFormat="1" ht="60.95" customHeight="1">
      <c r="A51" s="27" t="str">
        <f>IF(B50="","",MAX($A49:A50)+1)</f>
        <v/>
      </c>
      <c r="B51" s="25" t="str">
        <f>IF(ISERROR(VLOOKUP(A51,'Лист Аудита'!A$9:C$204,3,FALSE)),"",VLOOKUP(A51,'Лист Аудита'!A$9:C$204,3,FALSE))</f>
        <v/>
      </c>
      <c r="C51" s="34"/>
      <c r="D51" s="35"/>
      <c r="E51" s="36"/>
      <c r="F51" s="37"/>
    </row>
    <row r="52" spans="1:6" s="26" customFormat="1" ht="60.95" customHeight="1">
      <c r="A52" s="27" t="str">
        <f>IF(B51="","",MAX($A50:A51)+1)</f>
        <v/>
      </c>
      <c r="B52" s="25" t="str">
        <f>IF(ISERROR(VLOOKUP(A52,'Лист Аудита'!A$9:C$204,3,FALSE)),"",VLOOKUP(A52,'Лист Аудита'!A$9:C$204,3,FALSE))</f>
        <v/>
      </c>
      <c r="C52" s="34"/>
      <c r="D52" s="35"/>
      <c r="E52" s="36"/>
      <c r="F52" s="37"/>
    </row>
    <row r="53" spans="1:6" s="26" customFormat="1" ht="60.95" customHeight="1">
      <c r="A53" s="27" t="str">
        <f>IF(B52="","",MAX($A51:A52)+1)</f>
        <v/>
      </c>
      <c r="B53" s="25" t="str">
        <f>IF(ISERROR(VLOOKUP(A53,'Лист Аудита'!A$9:C$204,3,FALSE)),"",VLOOKUP(A53,'Лист Аудита'!A$9:C$204,3,FALSE))</f>
        <v/>
      </c>
      <c r="C53" s="34"/>
      <c r="D53" s="35"/>
      <c r="E53" s="36"/>
      <c r="F53" s="37"/>
    </row>
    <row r="54" spans="1:6" s="26" customFormat="1" ht="60.95" customHeight="1">
      <c r="A54" s="27" t="str">
        <f>IF(B53="","",MAX($A52:A53)+1)</f>
        <v/>
      </c>
      <c r="B54" s="25" t="str">
        <f>IF(ISERROR(VLOOKUP(A54,'Лист Аудита'!A$9:C$204,3,FALSE)),"",VLOOKUP(A54,'Лист Аудита'!A$9:C$204,3,FALSE))</f>
        <v/>
      </c>
      <c r="C54" s="34"/>
      <c r="D54" s="35"/>
      <c r="E54" s="36"/>
      <c r="F54" s="37"/>
    </row>
    <row r="55" spans="1:6" s="26" customFormat="1" ht="60.95" customHeight="1">
      <c r="A55" s="27" t="str">
        <f>IF(B54="","",MAX($A53:A54)+1)</f>
        <v/>
      </c>
      <c r="B55" s="25" t="str">
        <f>IF(ISERROR(VLOOKUP(A55,'Лист Аудита'!A$9:C$204,3,FALSE)),"",VLOOKUP(A55,'Лист Аудита'!A$9:C$204,3,FALSE))</f>
        <v/>
      </c>
      <c r="C55" s="34"/>
      <c r="D55" s="35"/>
      <c r="E55" s="36"/>
      <c r="F55" s="37"/>
    </row>
    <row r="56" spans="1:6" s="26" customFormat="1" ht="60.95" customHeight="1">
      <c r="A56" s="27" t="str">
        <f>IF(B55="","",MAX($A54:A55)+1)</f>
        <v/>
      </c>
      <c r="B56" s="25" t="str">
        <f>IF(ISERROR(VLOOKUP(A56,'Лист Аудита'!A$9:C$204,3,FALSE)),"",VLOOKUP(A56,'Лист Аудита'!A$9:C$204,3,FALSE))</f>
        <v/>
      </c>
      <c r="C56" s="34"/>
      <c r="D56" s="35"/>
      <c r="E56" s="36"/>
      <c r="F56" s="37"/>
    </row>
    <row r="57" spans="1:6" s="26" customFormat="1" ht="60.95" customHeight="1">
      <c r="A57" s="27" t="str">
        <f>IF(B56="","",MAX($A55:A56)+1)</f>
        <v/>
      </c>
      <c r="B57" s="25" t="str">
        <f>IF(ISERROR(VLOOKUP(A57,'Лист Аудита'!A$9:C$204,3,FALSE)),"",VLOOKUP(A57,'Лист Аудита'!A$9:C$204,3,FALSE))</f>
        <v/>
      </c>
      <c r="C57" s="34"/>
      <c r="D57" s="35"/>
      <c r="E57" s="36"/>
      <c r="F57" s="37"/>
    </row>
    <row r="58" spans="1:6" s="26" customFormat="1" ht="60.95" customHeight="1">
      <c r="A58" s="27" t="str">
        <f>IF(B57="","",MAX($A56:A57)+1)</f>
        <v/>
      </c>
      <c r="B58" s="25" t="str">
        <f>IF(ISERROR(VLOOKUP(A58,'Лист Аудита'!A$9:C$204,3,FALSE)),"",VLOOKUP(A58,'Лист Аудита'!A$9:C$204,3,FALSE))</f>
        <v/>
      </c>
      <c r="C58" s="34"/>
      <c r="D58" s="35"/>
      <c r="E58" s="36"/>
      <c r="F58" s="37"/>
    </row>
    <row r="59" spans="1:6" s="26" customFormat="1" ht="60.95" customHeight="1">
      <c r="A59" s="27" t="str">
        <f>IF(B58="","",MAX($A57:A58)+1)</f>
        <v/>
      </c>
      <c r="B59" s="25" t="str">
        <f>IF(ISERROR(VLOOKUP(A59,'Лист Аудита'!A$9:C$204,3,FALSE)),"",VLOOKUP(A59,'Лист Аудита'!A$9:C$204,3,FALSE))</f>
        <v/>
      </c>
      <c r="C59" s="34"/>
      <c r="D59" s="35"/>
      <c r="E59" s="36"/>
      <c r="F59" s="37"/>
    </row>
    <row r="60" spans="1:6" s="26" customFormat="1" ht="60.95" customHeight="1">
      <c r="A60" s="27" t="str">
        <f>IF(B59="","",MAX($A58:A59)+1)</f>
        <v/>
      </c>
      <c r="B60" s="25" t="str">
        <f>IF(ISERROR(VLOOKUP(A60,'Лист Аудита'!A$9:C$204,3,FALSE)),"",VLOOKUP(A60,'Лист Аудита'!A$9:C$204,3,FALSE))</f>
        <v/>
      </c>
      <c r="C60" s="34"/>
      <c r="D60" s="35"/>
      <c r="E60" s="36"/>
      <c r="F60" s="37"/>
    </row>
    <row r="61" spans="1:6" s="26" customFormat="1" ht="60.95" customHeight="1">
      <c r="A61" s="27" t="str">
        <f>IF(B60="","",MAX($A59:A60)+1)</f>
        <v/>
      </c>
      <c r="B61" s="25" t="str">
        <f>IF(ISERROR(VLOOKUP(A61,'Лист Аудита'!A$9:C$204,3,FALSE)),"",VLOOKUP(A61,'Лист Аудита'!A$9:C$204,3,FALSE))</f>
        <v/>
      </c>
      <c r="C61" s="34"/>
      <c r="D61" s="35"/>
      <c r="E61" s="36"/>
      <c r="F61" s="37"/>
    </row>
    <row r="62" spans="1:6" ht="60.95" customHeight="1">
      <c r="A62" s="27" t="str">
        <f>IF(B61="","",MAX($A60:A61)+1)</f>
        <v/>
      </c>
      <c r="B62" s="25" t="str">
        <f>IF(ISERROR(VLOOKUP(A62,'Лист Аудита'!A$9:C$204,3,FALSE)),"",VLOOKUP(A62,'Лист Аудита'!A$9:C$204,3,FALSE))</f>
        <v/>
      </c>
      <c r="C62" s="34"/>
      <c r="D62" s="35"/>
      <c r="E62" s="36"/>
      <c r="F62" s="37"/>
    </row>
    <row r="63" spans="1:6" ht="60.95" customHeight="1">
      <c r="A63" s="27" t="str">
        <f>IF(B62="","",MAX($A61:A62)+1)</f>
        <v/>
      </c>
      <c r="B63" s="25" t="str">
        <f>IF(ISERROR(VLOOKUP(A63,'Лист Аудита'!A$9:C$204,3,FALSE)),"",VLOOKUP(A63,'Лист Аудита'!A$9:C$204,3,FALSE))</f>
        <v/>
      </c>
      <c r="C63" s="34"/>
      <c r="D63" s="35"/>
      <c r="E63" s="36"/>
      <c r="F63" s="37"/>
    </row>
    <row r="64" spans="1:6" ht="60.95" customHeight="1">
      <c r="A64" s="27" t="str">
        <f>IF(B63="","",MAX($A62:A63)+1)</f>
        <v/>
      </c>
      <c r="B64" s="25" t="str">
        <f>IF(ISERROR(VLOOKUP(A64,'Лист Аудита'!A$9:C$204,3,FALSE)),"",VLOOKUP(A64,'Лист Аудита'!A$9:C$204,3,FALSE))</f>
        <v/>
      </c>
      <c r="C64" s="34"/>
      <c r="D64" s="35"/>
      <c r="E64" s="36"/>
      <c r="F64" s="37"/>
    </row>
    <row r="65" spans="1:6" ht="60.95" customHeight="1">
      <c r="A65" s="27" t="str">
        <f>IF(B64="","",MAX($A63:A64)+1)</f>
        <v/>
      </c>
      <c r="B65" s="25" t="str">
        <f>IF(ISERROR(VLOOKUP(A65,'Лист Аудита'!A$9:C$204,3,FALSE)),"",VLOOKUP(A65,'Лист Аудита'!A$9:C$204,3,FALSE))</f>
        <v/>
      </c>
      <c r="C65" s="34"/>
      <c r="D65" s="35"/>
      <c r="E65" s="36"/>
      <c r="F65" s="37"/>
    </row>
    <row r="66" spans="1:6" ht="60.95" customHeight="1">
      <c r="A66" s="27" t="str">
        <f>IF(B65="","",MAX($A64:A65)+1)</f>
        <v/>
      </c>
      <c r="B66" s="25" t="str">
        <f>IF(ISERROR(VLOOKUP(A66,'Лист Аудита'!A$9:C$204,3,FALSE)),"",VLOOKUP(A66,'Лист Аудита'!A$9:C$204,3,FALSE))</f>
        <v/>
      </c>
      <c r="C66" s="34"/>
      <c r="D66" s="35"/>
      <c r="E66" s="36"/>
      <c r="F66" s="37"/>
    </row>
    <row r="67" spans="1:6" ht="60.95" customHeight="1">
      <c r="A67" s="27" t="str">
        <f>IF(B66="","",MAX($A65:A66)+1)</f>
        <v/>
      </c>
      <c r="B67" s="25" t="str">
        <f>IF(ISERROR(VLOOKUP(A67,'Лист Аудита'!A$9:C$204,3,FALSE)),"",VLOOKUP(A67,'Лист Аудита'!A$9:C$204,3,FALSE))</f>
        <v/>
      </c>
      <c r="C67" s="34"/>
      <c r="D67" s="35"/>
      <c r="E67" s="36"/>
      <c r="F67" s="37"/>
    </row>
    <row r="68" spans="1:6" ht="60.95" customHeight="1">
      <c r="A68" s="27" t="str">
        <f>IF(B67="","",MAX($A66:A67)+1)</f>
        <v/>
      </c>
      <c r="B68" s="25" t="str">
        <f>IF(ISERROR(VLOOKUP(A68,'Лист Аудита'!A$9:C$204,3,FALSE)),"",VLOOKUP(A68,'Лист Аудита'!A$9:C$204,3,FALSE))</f>
        <v/>
      </c>
      <c r="C68" s="34"/>
      <c r="D68" s="35"/>
      <c r="E68" s="36"/>
      <c r="F68" s="37"/>
    </row>
    <row r="69" spans="1:6" ht="60.95" customHeight="1">
      <c r="A69" s="27" t="str">
        <f>IF(B68="","",MAX($A67:A68)+1)</f>
        <v/>
      </c>
      <c r="B69" s="25" t="str">
        <f>IF(ISERROR(VLOOKUP(A69,'Лист Аудита'!A$9:C$204,3,FALSE)),"",VLOOKUP(A69,'Лист Аудита'!A$9:C$204,3,FALSE))</f>
        <v/>
      </c>
      <c r="C69" s="34"/>
      <c r="D69" s="35"/>
      <c r="E69" s="36"/>
      <c r="F69" s="37"/>
    </row>
    <row r="70" spans="1:6" ht="60.95" customHeight="1">
      <c r="A70" s="27" t="str">
        <f>IF(B69="","",MAX($A68:A69)+1)</f>
        <v/>
      </c>
      <c r="B70" s="25" t="str">
        <f>IF(ISERROR(VLOOKUP(A70,'Лист Аудита'!A$9:C$204,3,FALSE)),"",VLOOKUP(A70,'Лист Аудита'!A$9:C$204,3,FALSE))</f>
        <v/>
      </c>
      <c r="C70" s="34"/>
      <c r="D70" s="35"/>
      <c r="E70" s="36"/>
      <c r="F70" s="37"/>
    </row>
    <row r="71" spans="1:6" ht="60.95" customHeight="1">
      <c r="A71" s="27" t="str">
        <f>IF(B70="","",MAX($A69:A70)+1)</f>
        <v/>
      </c>
      <c r="B71" s="25" t="str">
        <f>IF(ISERROR(VLOOKUP(A71,'Лист Аудита'!A$9:C$204,3,FALSE)),"",VLOOKUP(A71,'Лист Аудита'!A$9:C$204,3,FALSE))</f>
        <v/>
      </c>
      <c r="C71" s="34"/>
      <c r="D71" s="35"/>
      <c r="E71" s="36"/>
      <c r="F71" s="37"/>
    </row>
    <row r="72" spans="1:6" ht="60.95" customHeight="1">
      <c r="A72" s="27" t="str">
        <f>IF(B71="","",MAX($A70:A71)+1)</f>
        <v/>
      </c>
      <c r="B72" s="25" t="str">
        <f>IF(ISERROR(VLOOKUP(A72,'Лист Аудита'!A$9:C$204,3,FALSE)),"",VLOOKUP(A72,'Лист Аудита'!A$9:C$204,3,FALSE))</f>
        <v/>
      </c>
      <c r="C72" s="34"/>
      <c r="D72" s="35"/>
      <c r="E72" s="36"/>
      <c r="F72" s="37"/>
    </row>
    <row r="73" spans="1:6" ht="60.95" customHeight="1">
      <c r="A73" s="27" t="str">
        <f>IF(B72="","",MAX($A71:A72)+1)</f>
        <v/>
      </c>
      <c r="B73" s="25" t="str">
        <f>IF(ISERROR(VLOOKUP(A73,'Лист Аудита'!A$9:C$204,3,FALSE)),"",VLOOKUP(A73,'Лист Аудита'!A$9:C$204,3,FALSE))</f>
        <v/>
      </c>
      <c r="C73" s="34"/>
      <c r="D73" s="35"/>
      <c r="E73" s="36"/>
      <c r="F73" s="37"/>
    </row>
    <row r="74" spans="1:6" ht="60.95" customHeight="1">
      <c r="A74" s="27" t="str">
        <f>IF(B73="","",MAX($A72:A73)+1)</f>
        <v/>
      </c>
      <c r="B74" s="25" t="str">
        <f>IF(ISERROR(VLOOKUP(A74,'Лист Аудита'!A$9:C$204,3,FALSE)),"",VLOOKUP(A74,'Лист Аудита'!A$9:C$204,3,FALSE))</f>
        <v/>
      </c>
      <c r="C74" s="34"/>
      <c r="D74" s="35"/>
      <c r="E74" s="36"/>
      <c r="F74" s="37"/>
    </row>
    <row r="75" spans="1:6" ht="60.95" customHeight="1">
      <c r="A75" s="27" t="str">
        <f>IF(B74="","",MAX($A73:A74)+1)</f>
        <v/>
      </c>
      <c r="B75" s="25" t="str">
        <f>IF(ISERROR(VLOOKUP(A75,'Лист Аудита'!A$9:C$204,3,FALSE)),"",VLOOKUP(A75,'Лист Аудита'!A$9:C$204,3,FALSE))</f>
        <v/>
      </c>
      <c r="C75" s="34"/>
      <c r="D75" s="35"/>
      <c r="E75" s="36"/>
      <c r="F75" s="37"/>
    </row>
    <row r="76" spans="1:6" ht="60.95" customHeight="1">
      <c r="A76" s="27" t="str">
        <f>IF(B75="","",MAX($A74:A75)+1)</f>
        <v/>
      </c>
      <c r="B76" s="25" t="str">
        <f>IF(ISERROR(VLOOKUP(A76,'Лист Аудита'!A$9:C$204,3,FALSE)),"",VLOOKUP(A76,'Лист Аудита'!A$9:C$204,3,FALSE))</f>
        <v/>
      </c>
      <c r="C76" s="34"/>
      <c r="D76" s="35"/>
      <c r="E76" s="36"/>
      <c r="F76" s="37"/>
    </row>
    <row r="77" spans="1:6" ht="60.95" customHeight="1">
      <c r="A77" s="27" t="str">
        <f>IF(B76="","",MAX($A75:A76)+1)</f>
        <v/>
      </c>
      <c r="B77" s="25" t="str">
        <f>IF(ISERROR(VLOOKUP(A77,'Лист Аудита'!A$9:C$204,3,FALSE)),"",VLOOKUP(A77,'Лист Аудита'!A$9:C$204,3,FALSE))</f>
        <v/>
      </c>
      <c r="C77" s="34"/>
      <c r="D77" s="35"/>
      <c r="E77" s="36"/>
      <c r="F77" s="37"/>
    </row>
    <row r="78" spans="1:6" ht="60.95" customHeight="1">
      <c r="A78" s="27" t="str">
        <f>IF(B77="","",MAX($A76:A77)+1)</f>
        <v/>
      </c>
      <c r="B78" s="25" t="str">
        <f>IF(ISERROR(VLOOKUP(A78,'Лист Аудита'!A$9:C$204,3,FALSE)),"",VLOOKUP(A78,'Лист Аудита'!A$9:C$204,3,FALSE))</f>
        <v/>
      </c>
      <c r="C78" s="34"/>
      <c r="D78" s="35"/>
      <c r="E78" s="36"/>
      <c r="F78" s="37"/>
    </row>
    <row r="79" spans="1:6" ht="60.95" customHeight="1">
      <c r="A79" s="27" t="str">
        <f>IF(B78="","",MAX($A77:A78)+1)</f>
        <v/>
      </c>
      <c r="B79" s="25" t="str">
        <f>IF(ISERROR(VLOOKUP(A79,'Лист Аудита'!A$9:C$204,3,FALSE)),"",VLOOKUP(A79,'Лист Аудита'!A$9:C$204,3,FALSE))</f>
        <v/>
      </c>
      <c r="C79" s="34"/>
      <c r="D79" s="35"/>
      <c r="E79" s="36"/>
      <c r="F79" s="37"/>
    </row>
    <row r="80" spans="1:6" ht="60.95" customHeight="1">
      <c r="A80" s="27" t="str">
        <f>IF(B79="","",MAX($A78:A79)+1)</f>
        <v/>
      </c>
      <c r="B80" s="25" t="str">
        <f>IF(ISERROR(VLOOKUP(A80,'Лист Аудита'!A$9:C$204,3,FALSE)),"",VLOOKUP(A80,'Лист Аудита'!A$9:C$204,3,FALSE))</f>
        <v/>
      </c>
      <c r="C80" s="34"/>
      <c r="D80" s="35"/>
      <c r="E80" s="36"/>
      <c r="F80" s="37"/>
    </row>
    <row r="81" spans="1:6" ht="60.95" customHeight="1">
      <c r="A81" s="27" t="str">
        <f>IF(B80="","",MAX($A79:A80)+1)</f>
        <v/>
      </c>
      <c r="B81" s="25" t="str">
        <f>IF(ISERROR(VLOOKUP(A81,'Лист Аудита'!A$9:C$204,3,FALSE)),"",VLOOKUP(A81,'Лист Аудита'!A$9:C$204,3,FALSE))</f>
        <v/>
      </c>
      <c r="C81" s="34"/>
      <c r="D81" s="35"/>
      <c r="E81" s="36"/>
      <c r="F81" s="37"/>
    </row>
    <row r="82" spans="1:6" ht="60.95" customHeight="1">
      <c r="A82" s="27" t="str">
        <f>IF(B81="","",MAX($A80:A81)+1)</f>
        <v/>
      </c>
      <c r="B82" s="25" t="str">
        <f>IF(ISERROR(VLOOKUP(A82,'Лист Аудита'!A$9:C$204,3,FALSE)),"",VLOOKUP(A82,'Лист Аудита'!A$9:C$204,3,FALSE))</f>
        <v/>
      </c>
      <c r="C82" s="34"/>
      <c r="D82" s="35"/>
      <c r="E82" s="36"/>
      <c r="F82" s="37"/>
    </row>
    <row r="83" spans="1:6" ht="60.95" customHeight="1">
      <c r="A83" s="27" t="str">
        <f>IF(B82="","",MAX($A81:A82)+1)</f>
        <v/>
      </c>
      <c r="B83" s="25" t="str">
        <f>IF(ISERROR(VLOOKUP(A83,'Лист Аудита'!A$9:C$204,3,FALSE)),"",VLOOKUP(A83,'Лист Аудита'!A$9:C$204,3,FALSE))</f>
        <v/>
      </c>
      <c r="C83" s="34"/>
      <c r="D83" s="35"/>
      <c r="E83" s="36"/>
      <c r="F83" s="37"/>
    </row>
    <row r="84" spans="1:6" ht="60.95" customHeight="1">
      <c r="A84" s="27" t="str">
        <f>IF(B83="","",MAX($A82:A83)+1)</f>
        <v/>
      </c>
      <c r="B84" s="25" t="str">
        <f>IF(ISERROR(VLOOKUP(A84,'Лист Аудита'!A$9:C$204,3,FALSE)),"",VLOOKUP(A84,'Лист Аудита'!A$9:C$204,3,FALSE))</f>
        <v/>
      </c>
      <c r="C84" s="34"/>
      <c r="D84" s="35"/>
      <c r="E84" s="36"/>
      <c r="F84" s="37"/>
    </row>
    <row r="85" spans="1:6" ht="60.95" customHeight="1">
      <c r="A85" s="27" t="str">
        <f>IF(B84="","",MAX($A83:A84)+1)</f>
        <v/>
      </c>
      <c r="B85" s="25" t="str">
        <f>IF(ISERROR(VLOOKUP(A85,'Лист Аудита'!A$9:C$204,3,FALSE)),"",VLOOKUP(A85,'Лист Аудита'!A$9:C$204,3,FALSE))</f>
        <v/>
      </c>
      <c r="C85" s="34"/>
      <c r="D85" s="35"/>
      <c r="E85" s="36"/>
      <c r="F85" s="37"/>
    </row>
    <row r="86" spans="1:6" ht="60.95" customHeight="1">
      <c r="A86" s="27" t="str">
        <f>IF(B85="","",MAX($A84:A85)+1)</f>
        <v/>
      </c>
      <c r="B86" s="25" t="str">
        <f>IF(ISERROR(VLOOKUP(A86,'Лист Аудита'!A$9:C$204,3,FALSE)),"",VLOOKUP(A86,'Лист Аудита'!A$9:C$204,3,FALSE))</f>
        <v/>
      </c>
      <c r="C86" s="34"/>
      <c r="D86" s="35"/>
      <c r="E86" s="36"/>
      <c r="F86" s="37"/>
    </row>
    <row r="87" spans="1:6" ht="60.95" customHeight="1">
      <c r="A87" s="27" t="str">
        <f>IF(B86="","",MAX($A85:A86)+1)</f>
        <v/>
      </c>
      <c r="B87" s="25" t="str">
        <f>IF(ISERROR(VLOOKUP(A87,'Лист Аудита'!A$9:C$204,3,FALSE)),"",VLOOKUP(A87,'Лист Аудита'!A$9:C$204,3,FALSE))</f>
        <v/>
      </c>
      <c r="C87" s="34"/>
      <c r="D87" s="35"/>
      <c r="E87" s="36"/>
      <c r="F87" s="37"/>
    </row>
    <row r="88" spans="1:6" ht="60.95" customHeight="1">
      <c r="A88" s="27" t="str">
        <f>IF(B87="","",MAX($A86:A87)+1)</f>
        <v/>
      </c>
      <c r="B88" s="25" t="str">
        <f>IF(ISERROR(VLOOKUP(A88,'Лист Аудита'!A$9:C$204,3,FALSE)),"",VLOOKUP(A88,'Лист Аудита'!A$9:C$204,3,FALSE))</f>
        <v/>
      </c>
      <c r="C88" s="34"/>
      <c r="D88" s="35"/>
      <c r="E88" s="36"/>
      <c r="F88" s="37"/>
    </row>
    <row r="89" spans="1:6" ht="60.95" customHeight="1">
      <c r="A89" s="27" t="str">
        <f>IF(B88="","",MAX($A87:A88)+1)</f>
        <v/>
      </c>
      <c r="B89" s="25" t="str">
        <f>IF(ISERROR(VLOOKUP(A89,'Лист Аудита'!A$9:C$204,3,FALSE)),"",VLOOKUP(A89,'Лист Аудита'!A$9:C$204,3,FALSE))</f>
        <v/>
      </c>
      <c r="C89" s="34"/>
      <c r="D89" s="35"/>
      <c r="E89" s="36"/>
      <c r="F89" s="37"/>
    </row>
    <row r="90" spans="1:6" ht="60.95" customHeight="1">
      <c r="A90" s="27" t="str">
        <f>IF(B89="","",MAX($A88:A89)+1)</f>
        <v/>
      </c>
      <c r="B90" s="25" t="str">
        <f>IF(ISERROR(VLOOKUP(A90,'Лист Аудита'!A$9:C$204,3,FALSE)),"",VLOOKUP(A90,'Лист Аудита'!A$9:C$204,3,FALSE))</f>
        <v/>
      </c>
      <c r="C90" s="34"/>
      <c r="D90" s="35"/>
      <c r="E90" s="36"/>
      <c r="F90" s="37"/>
    </row>
    <row r="91" spans="1:6" ht="60.95" customHeight="1">
      <c r="A91" s="27" t="str">
        <f>IF(B90="","",MAX($A89:A90)+1)</f>
        <v/>
      </c>
      <c r="B91" s="25" t="str">
        <f>IF(ISERROR(VLOOKUP(A91,'Лист Аудита'!A$9:C$204,3,FALSE)),"",VLOOKUP(A91,'Лист Аудита'!A$9:C$204,3,FALSE))</f>
        <v/>
      </c>
      <c r="C91" s="34"/>
      <c r="D91" s="35"/>
      <c r="E91" s="36"/>
      <c r="F91" s="37"/>
    </row>
    <row r="92" spans="1:6" ht="60.95" customHeight="1">
      <c r="A92" s="27" t="str">
        <f>IF(B91="","",MAX($A90:A91)+1)</f>
        <v/>
      </c>
      <c r="B92" s="25" t="str">
        <f>IF(ISERROR(VLOOKUP(A92,'Лист Аудита'!A$9:C$204,3,FALSE)),"",VLOOKUP(A92,'Лист Аудита'!A$9:C$204,3,FALSE))</f>
        <v/>
      </c>
      <c r="C92" s="34"/>
      <c r="D92" s="35"/>
      <c r="E92" s="36"/>
      <c r="F92" s="37"/>
    </row>
    <row r="93" spans="1:6" ht="60.95" customHeight="1">
      <c r="A93" s="27" t="str">
        <f>IF(B92="","",MAX($A91:A92)+1)</f>
        <v/>
      </c>
      <c r="B93" s="25" t="str">
        <f>IF(ISERROR(VLOOKUP(A93,'Лист Аудита'!A$9:C$204,3,FALSE)),"",VLOOKUP(A93,'Лист Аудита'!A$9:C$204,3,FALSE))</f>
        <v/>
      </c>
      <c r="C93" s="34"/>
      <c r="D93" s="35"/>
      <c r="E93" s="36"/>
      <c r="F93" s="37"/>
    </row>
    <row r="94" spans="1:6" ht="60.95" customHeight="1">
      <c r="A94" s="27" t="str">
        <f>IF(B93="","",MAX($A92:A93)+1)</f>
        <v/>
      </c>
      <c r="B94" s="25" t="str">
        <f>IF(ISERROR(VLOOKUP(A94,'Лист Аудита'!A$9:C$204,3,FALSE)),"",VLOOKUP(A94,'Лист Аудита'!A$9:C$204,3,FALSE))</f>
        <v/>
      </c>
      <c r="C94" s="34"/>
      <c r="D94" s="35"/>
      <c r="E94" s="36"/>
      <c r="F94" s="37"/>
    </row>
    <row r="95" spans="1:6" ht="60.95" customHeight="1">
      <c r="A95" s="27" t="str">
        <f>IF(B94="","",MAX($A93:A94)+1)</f>
        <v/>
      </c>
      <c r="B95" s="25" t="str">
        <f>IF(ISERROR(VLOOKUP(A95,'Лист Аудита'!A$9:C$204,3,FALSE)),"",VLOOKUP(A95,'Лист Аудита'!A$9:C$204,3,FALSE))</f>
        <v/>
      </c>
      <c r="C95" s="34"/>
      <c r="D95" s="35"/>
      <c r="E95" s="36"/>
      <c r="F95" s="37"/>
    </row>
    <row r="96" spans="1:6" ht="60.95" customHeight="1">
      <c r="A96" s="27" t="str">
        <f>IF(B95="","",MAX($A94:A95)+1)</f>
        <v/>
      </c>
      <c r="B96" s="25" t="str">
        <f>IF(ISERROR(VLOOKUP(A96,'Лист Аудита'!A$9:C$204,3,FALSE)),"",VLOOKUP(A96,'Лист Аудита'!A$9:C$204,3,FALSE))</f>
        <v/>
      </c>
      <c r="C96" s="34"/>
      <c r="D96" s="35"/>
      <c r="E96" s="36"/>
      <c r="F96" s="37"/>
    </row>
    <row r="97" spans="1:6" ht="60.95" customHeight="1">
      <c r="A97" s="27" t="str">
        <f>IF(B96="","",MAX($A95:A96)+1)</f>
        <v/>
      </c>
      <c r="B97" s="25" t="str">
        <f>IF(ISERROR(VLOOKUP(A97,'Лист Аудита'!A$9:C$204,3,FALSE)),"",VLOOKUP(A97,'Лист Аудита'!A$9:C$204,3,FALSE))</f>
        <v/>
      </c>
      <c r="C97" s="34"/>
      <c r="D97" s="35"/>
      <c r="E97" s="36"/>
      <c r="F97" s="37"/>
    </row>
    <row r="98" spans="1:6" ht="60.95" customHeight="1">
      <c r="A98" s="27" t="str">
        <f>IF(B97="","",MAX($A96:A97)+1)</f>
        <v/>
      </c>
      <c r="B98" s="25" t="str">
        <f>IF(ISERROR(VLOOKUP(A98,'Лист Аудита'!A$9:C$204,3,FALSE)),"",VLOOKUP(A98,'Лист Аудита'!A$9:C$204,3,FALSE))</f>
        <v/>
      </c>
      <c r="C98" s="34"/>
      <c r="D98" s="35"/>
      <c r="E98" s="36"/>
      <c r="F98" s="37"/>
    </row>
    <row r="99" spans="1:6" ht="60.95" customHeight="1">
      <c r="A99" s="27" t="str">
        <f>IF(B98="","",MAX($A97:A98)+1)</f>
        <v/>
      </c>
      <c r="B99" s="25" t="str">
        <f>IF(ISERROR(VLOOKUP(A99,'Лист Аудита'!A$9:C$204,3,FALSE)),"",VLOOKUP(A99,'Лист Аудита'!A$9:C$204,3,FALSE))</f>
        <v/>
      </c>
      <c r="C99" s="34"/>
      <c r="D99" s="35"/>
      <c r="E99" s="36"/>
      <c r="F99" s="37"/>
    </row>
    <row r="100" spans="1:6" ht="60.95" customHeight="1">
      <c r="A100" s="27" t="str">
        <f>IF(B99="","",MAX($A98:A99)+1)</f>
        <v/>
      </c>
      <c r="B100" s="25" t="str">
        <f>IF(ISERROR(VLOOKUP(A100,'Лист Аудита'!A$9:C$204,3,FALSE)),"",VLOOKUP(A100,'Лист Аудита'!A$9:C$204,3,FALSE))</f>
        <v/>
      </c>
      <c r="C100" s="34"/>
      <c r="D100" s="35"/>
      <c r="E100" s="36"/>
      <c r="F100" s="37"/>
    </row>
    <row r="101" spans="1:6" ht="60.95" customHeight="1">
      <c r="A101" s="27" t="str">
        <f>IF(B100="","",MAX($A99:A100)+1)</f>
        <v/>
      </c>
      <c r="B101" s="25" t="str">
        <f>IF(ISERROR(VLOOKUP(A101,'Лист Аудита'!A$9:C$204,3,FALSE)),"",VLOOKUP(A101,'Лист Аудита'!A$9:C$204,3,FALSE))</f>
        <v/>
      </c>
      <c r="C101" s="34"/>
      <c r="D101" s="35"/>
      <c r="E101" s="36"/>
      <c r="F101" s="37"/>
    </row>
    <row r="102" spans="1:6" ht="60.95" customHeight="1">
      <c r="A102" s="27" t="str">
        <f>IF(B101="","",MAX($A100:A101)+1)</f>
        <v/>
      </c>
      <c r="B102" s="25" t="str">
        <f>IF(ISERROR(VLOOKUP(A102,'Лист Аудита'!A$9:C$204,3,FALSE)),"",VLOOKUP(A102,'Лист Аудита'!A$9:C$204,3,FALSE))</f>
        <v/>
      </c>
      <c r="C102" s="34"/>
      <c r="D102" s="35"/>
      <c r="E102" s="36"/>
      <c r="F102" s="37"/>
    </row>
    <row r="103" spans="1:6" ht="60.95" customHeight="1">
      <c r="A103" s="27" t="str">
        <f>IF(B102="","",MAX($A101:A102)+1)</f>
        <v/>
      </c>
      <c r="B103" s="25" t="str">
        <f>IF(ISERROR(VLOOKUP(A103,'Лист Аудита'!A$9:C$204,3,FALSE)),"",VLOOKUP(A103,'Лист Аудита'!A$9:C$204,3,FALSE))</f>
        <v/>
      </c>
      <c r="C103" s="34"/>
      <c r="D103" s="35"/>
      <c r="E103" s="36"/>
      <c r="F103" s="37"/>
    </row>
    <row r="104" spans="1:6" ht="60.95" customHeight="1">
      <c r="A104" s="27" t="str">
        <f>IF(B103="","",MAX($A102:A103)+1)</f>
        <v/>
      </c>
      <c r="B104" s="25" t="str">
        <f>IF(ISERROR(VLOOKUP(A104,'Лист Аудита'!A$9:C$204,3,FALSE)),"",VLOOKUP(A104,'Лист Аудита'!A$9:C$204,3,FALSE))</f>
        <v/>
      </c>
      <c r="C104" s="34"/>
      <c r="D104" s="35"/>
      <c r="E104" s="36"/>
      <c r="F104" s="37"/>
    </row>
    <row r="105" spans="1:6" ht="60.95" customHeight="1">
      <c r="A105" s="27" t="str">
        <f>IF(B104="","",MAX($A103:A104)+1)</f>
        <v/>
      </c>
      <c r="B105" s="25" t="str">
        <f>IF(ISERROR(VLOOKUP(A105,'Лист Аудита'!A$9:C$204,3,FALSE)),"",VLOOKUP(A105,'Лист Аудита'!A$9:C$204,3,FALSE))</f>
        <v/>
      </c>
      <c r="C105" s="34"/>
      <c r="D105" s="35"/>
      <c r="E105" s="36"/>
      <c r="F105" s="37"/>
    </row>
    <row r="106" spans="1:6" ht="60.95" customHeight="1">
      <c r="A106" s="27" t="str">
        <f>IF(B105="","",MAX($A104:A105)+1)</f>
        <v/>
      </c>
      <c r="B106" s="25" t="str">
        <f>IF(ISERROR(VLOOKUP(A106,'Лист Аудита'!A$9:C$204,3,FALSE)),"",VLOOKUP(A106,'Лист Аудита'!A$9:C$204,3,FALSE))</f>
        <v/>
      </c>
      <c r="C106" s="34"/>
      <c r="D106" s="35"/>
      <c r="E106" s="36"/>
      <c r="F106" s="37"/>
    </row>
    <row r="107" spans="1:6" ht="60.95" customHeight="1">
      <c r="A107" s="27" t="str">
        <f>IF(B106="","",MAX($A105:A106)+1)</f>
        <v/>
      </c>
      <c r="B107" s="25" t="str">
        <f>IF(ISERROR(VLOOKUP(A107,'Лист Аудита'!A$9:C$204,3,FALSE)),"",VLOOKUP(A107,'Лист Аудита'!A$9:C$204,3,FALSE))</f>
        <v/>
      </c>
      <c r="C107" s="34"/>
      <c r="D107" s="35"/>
      <c r="E107" s="36"/>
      <c r="F107" s="37"/>
    </row>
    <row r="108" spans="1:6" ht="60.95" customHeight="1">
      <c r="A108" s="27" t="str">
        <f>IF(B107="","",MAX($A106:A107)+1)</f>
        <v/>
      </c>
      <c r="B108" s="25" t="str">
        <f>IF(ISERROR(VLOOKUP(A108,'Лист Аудита'!A$9:C$204,3,FALSE)),"",VLOOKUP(A108,'Лист Аудита'!A$9:C$204,3,FALSE))</f>
        <v/>
      </c>
      <c r="C108" s="34"/>
      <c r="D108" s="35"/>
      <c r="E108" s="36"/>
      <c r="F108" s="37"/>
    </row>
    <row r="109" spans="1:6" ht="60.95" customHeight="1">
      <c r="A109" s="27" t="str">
        <f>IF(B108="","",MAX($A107:A108)+1)</f>
        <v/>
      </c>
      <c r="B109" s="25" t="str">
        <f>IF(ISERROR(VLOOKUP(A109,'Лист Аудита'!A$9:C$204,3,FALSE)),"",VLOOKUP(A109,'Лист Аудита'!A$9:C$204,3,FALSE))</f>
        <v/>
      </c>
      <c r="C109" s="34"/>
      <c r="D109" s="35"/>
      <c r="E109" s="36"/>
      <c r="F109" s="37"/>
    </row>
    <row r="110" spans="1:6" ht="60.95" customHeight="1">
      <c r="A110" s="27" t="str">
        <f>IF(B109="","",MAX($A108:A109)+1)</f>
        <v/>
      </c>
      <c r="B110" s="25" t="str">
        <f>IF(ISERROR(VLOOKUP(A110,'Лист Аудита'!A$9:C$204,3,FALSE)),"",VLOOKUP(A110,'Лист Аудита'!A$9:C$204,3,FALSE))</f>
        <v/>
      </c>
      <c r="C110" s="34"/>
      <c r="D110" s="35"/>
      <c r="E110" s="36"/>
      <c r="F110" s="37"/>
    </row>
    <row r="111" spans="1:6" ht="60.95" customHeight="1">
      <c r="A111" s="27" t="str">
        <f>IF(B110="","",MAX($A109:A110)+1)</f>
        <v/>
      </c>
      <c r="B111" s="25" t="str">
        <f>IF(ISERROR(VLOOKUP(A111,'Лист Аудита'!A$9:C$204,3,FALSE)),"",VLOOKUP(A111,'Лист Аудита'!A$9:C$204,3,FALSE))</f>
        <v/>
      </c>
      <c r="C111" s="34"/>
      <c r="D111" s="35"/>
      <c r="E111" s="36"/>
      <c r="F111" s="37"/>
    </row>
    <row r="112" spans="1:6" ht="60.95" customHeight="1">
      <c r="A112" s="27" t="str">
        <f>IF(B111="","",MAX($A110:A111)+1)</f>
        <v/>
      </c>
      <c r="B112" s="25" t="str">
        <f>IF(ISERROR(VLOOKUP(A112,'Лист Аудита'!A$9:C$204,3,FALSE)),"",VLOOKUP(A112,'Лист Аудита'!A$9:C$204,3,FALSE))</f>
        <v/>
      </c>
      <c r="C112" s="34"/>
      <c r="D112" s="35"/>
      <c r="E112" s="36"/>
      <c r="F112" s="37"/>
    </row>
    <row r="113" spans="1:6">
      <c r="A113" s="27" t="str">
        <f>IF(B112="","",MAX($A111:A112)+1)</f>
        <v/>
      </c>
      <c r="B113" s="25" t="str">
        <f>IF(ISERROR(VLOOKUP(A113,'Лист Аудита'!A$9:C$204,3,FALSE)),"",VLOOKUP(A113,'Лист Аудита'!A$9:C$204,3,FALSE))</f>
        <v/>
      </c>
      <c r="C113" s="34"/>
      <c r="D113" s="35"/>
      <c r="E113" s="36"/>
      <c r="F113" s="37"/>
    </row>
    <row r="114" spans="1:6">
      <c r="A114" s="27" t="str">
        <f>IF(B113="","",MAX($A112:A113)+1)</f>
        <v/>
      </c>
      <c r="B114" s="25" t="str">
        <f>IF(ISERROR(VLOOKUP(A114,'Лист Аудита'!A$9:C$204,3,FALSE)),"",VLOOKUP(A114,'Лист Аудита'!A$9:C$204,3,FALSE))</f>
        <v/>
      </c>
      <c r="C114" s="34"/>
      <c r="D114" s="35"/>
      <c r="E114" s="36"/>
      <c r="F114" s="37"/>
    </row>
    <row r="115" spans="1:6">
      <c r="A115" s="27" t="str">
        <f>IF(B114="","",MAX($A113:A114)+1)</f>
        <v/>
      </c>
      <c r="B115" s="25" t="str">
        <f>IF(ISERROR(VLOOKUP(A115,'Лист Аудита'!A$9:C$204,3,FALSE)),"",VLOOKUP(A115,'Лист Аудита'!A$9:C$204,3,FALSE))</f>
        <v/>
      </c>
      <c r="C115" s="34"/>
      <c r="D115" s="35"/>
      <c r="E115" s="36"/>
      <c r="F115" s="37"/>
    </row>
    <row r="116" spans="1:6">
      <c r="A116" s="27" t="str">
        <f>IF(B115="","",MAX($A114:A115)+1)</f>
        <v/>
      </c>
      <c r="B116" s="25" t="str">
        <f>IF(ISERROR(VLOOKUP(A116,'Лист Аудита'!A$9:C$204,3,FALSE)),"",VLOOKUP(A116,'Лист Аудита'!A$9:C$204,3,FALSE))</f>
        <v/>
      </c>
      <c r="C116" s="34"/>
      <c r="D116" s="35"/>
      <c r="E116" s="36"/>
      <c r="F116" s="37"/>
    </row>
    <row r="117" spans="1:6">
      <c r="A117" s="27" t="str">
        <f>IF(B116="","",MAX($A115:A116)+1)</f>
        <v/>
      </c>
      <c r="B117" s="25" t="str">
        <f>IF(ISERROR(VLOOKUP(A117,'Лист Аудита'!A$9:C$204,3,FALSE)),"",VLOOKUP(A117,'Лист Аудита'!A$9:C$204,3,FALSE))</f>
        <v/>
      </c>
      <c r="C117" s="34"/>
      <c r="D117" s="35"/>
      <c r="E117" s="36"/>
      <c r="F117" s="37"/>
    </row>
    <row r="118" spans="1:6">
      <c r="A118" s="27" t="str">
        <f>IF(B117="","",MAX($A116:A117)+1)</f>
        <v/>
      </c>
      <c r="B118" s="25" t="str">
        <f>IF(ISERROR(VLOOKUP(A118,'Лист Аудита'!A$9:C$204,3,FALSE)),"",VLOOKUP(A118,'Лист Аудита'!A$9:C$204,3,FALSE))</f>
        <v/>
      </c>
      <c r="C118" s="34"/>
      <c r="D118" s="35"/>
      <c r="E118" s="36"/>
      <c r="F118" s="37"/>
    </row>
    <row r="119" spans="1:6">
      <c r="A119" s="27" t="str">
        <f>IF(B118="","",MAX($A117:A118)+1)</f>
        <v/>
      </c>
      <c r="B119" s="25" t="str">
        <f>IF(ISERROR(VLOOKUP(A119,'Лист Аудита'!A$9:C$204,3,FALSE)),"",VLOOKUP(A119,'Лист Аудита'!A$9:C$204,3,FALSE))</f>
        <v/>
      </c>
      <c r="C119" s="34"/>
      <c r="D119" s="35"/>
      <c r="E119" s="36"/>
      <c r="F119" s="37"/>
    </row>
    <row r="120" spans="1:6">
      <c r="A120" s="27" t="str">
        <f>IF(B119="","",MAX($A118:A119)+1)</f>
        <v/>
      </c>
      <c r="B120" s="25" t="str">
        <f>IF(ISERROR(VLOOKUP(A120,'Лист Аудита'!A$9:C$204,3,FALSE)),"",VLOOKUP(A120,'Лист Аудита'!A$9:C$204,3,FALSE))</f>
        <v/>
      </c>
      <c r="C120" s="34"/>
      <c r="D120" s="35"/>
      <c r="E120" s="36"/>
      <c r="F120" s="37"/>
    </row>
    <row r="121" spans="1:6">
      <c r="A121" s="27" t="str">
        <f>IF(B120="","",MAX($A119:A120)+1)</f>
        <v/>
      </c>
      <c r="B121" s="25" t="str">
        <f>IF(ISERROR(VLOOKUP(A121,'Лист Аудита'!A$9:C$204,3,FALSE)),"",VLOOKUP(A121,'Лист Аудита'!A$9:C$204,3,FALSE))</f>
        <v/>
      </c>
      <c r="C121" s="34"/>
      <c r="D121" s="35"/>
      <c r="E121" s="36"/>
      <c r="F121" s="37"/>
    </row>
    <row r="122" spans="1:6">
      <c r="A122" s="27" t="str">
        <f>IF(B121="","",MAX($A120:A121)+1)</f>
        <v/>
      </c>
      <c r="B122" s="25" t="str">
        <f>IF(ISERROR(VLOOKUP(A122,'Лист Аудита'!A$9:C$204,3,FALSE)),"",VLOOKUP(A122,'Лист Аудита'!A$9:C$204,3,FALSE))</f>
        <v/>
      </c>
      <c r="C122" s="34"/>
      <c r="D122" s="35"/>
      <c r="E122" s="36"/>
      <c r="F122" s="37"/>
    </row>
    <row r="123" spans="1:6">
      <c r="A123" s="27" t="str">
        <f>IF(B122="","",MAX($A121:A122)+1)</f>
        <v/>
      </c>
      <c r="B123" s="25" t="str">
        <f>IF(ISERROR(VLOOKUP(A123,'Лист Аудита'!A$9:C$204,3,FALSE)),"",VLOOKUP(A123,'Лист Аудита'!A$9:C$204,3,FALSE))</f>
        <v/>
      </c>
      <c r="C123" s="34"/>
      <c r="D123" s="35"/>
      <c r="E123" s="36"/>
      <c r="F123" s="37"/>
    </row>
    <row r="124" spans="1:6">
      <c r="A124" s="27" t="str">
        <f>IF(B123="","",MAX($A122:A123)+1)</f>
        <v/>
      </c>
      <c r="B124" s="25" t="str">
        <f>IF(ISERROR(VLOOKUP(A124,'Лист Аудита'!A$9:C$204,3,FALSE)),"",VLOOKUP(A124,'Лист Аудита'!A$9:C$204,3,FALSE))</f>
        <v/>
      </c>
      <c r="C124" s="34"/>
      <c r="D124" s="35"/>
      <c r="E124" s="36"/>
      <c r="F124" s="37"/>
    </row>
    <row r="125" spans="1:6">
      <c r="A125" s="27" t="str">
        <f>IF(B124="","",MAX($A123:A124)+1)</f>
        <v/>
      </c>
      <c r="B125" s="25" t="str">
        <f>IF(ISERROR(VLOOKUP(A125,'Лист Аудита'!A$9:C$204,3,FALSE)),"",VLOOKUP(A125,'Лист Аудита'!A$9:C$204,3,FALSE))</f>
        <v/>
      </c>
      <c r="C125" s="34"/>
      <c r="D125" s="35"/>
      <c r="E125" s="36"/>
      <c r="F125" s="37"/>
    </row>
    <row r="126" spans="1:6">
      <c r="A126" s="27" t="str">
        <f>IF(B125="","",MAX($A124:A125)+1)</f>
        <v/>
      </c>
      <c r="B126" s="25" t="str">
        <f>IF(ISERROR(VLOOKUP(A126,'Лист Аудита'!A$9:C$204,3,FALSE)),"",VLOOKUP(A126,'Лист Аудита'!A$9:C$204,3,FALSE))</f>
        <v/>
      </c>
      <c r="C126" s="34"/>
      <c r="D126" s="35"/>
      <c r="E126" s="36"/>
      <c r="F126" s="37"/>
    </row>
    <row r="127" spans="1:6">
      <c r="A127" s="27" t="str">
        <f>IF(B126="","",MAX($A125:A126)+1)</f>
        <v/>
      </c>
      <c r="B127" s="25" t="str">
        <f>IF(ISERROR(VLOOKUP(A127,'Лист Аудита'!A$9:C$204,3,FALSE)),"",VLOOKUP(A127,'Лист Аудита'!A$9:C$204,3,FALSE))</f>
        <v/>
      </c>
      <c r="C127" s="34"/>
      <c r="D127" s="35"/>
      <c r="E127" s="36"/>
      <c r="F127" s="37"/>
    </row>
    <row r="128" spans="1:6">
      <c r="A128" s="27" t="str">
        <f>IF(B127="","",MAX($A126:A127)+1)</f>
        <v/>
      </c>
      <c r="B128" s="25" t="str">
        <f>IF(ISERROR(VLOOKUP(A128,'Лист Аудита'!A$9:C$204,3,FALSE)),"",VLOOKUP(A128,'Лист Аудита'!A$9:C$204,3,FALSE))</f>
        <v/>
      </c>
      <c r="C128" s="34"/>
      <c r="D128" s="35"/>
      <c r="E128" s="36"/>
      <c r="F128" s="37"/>
    </row>
    <row r="129" spans="1:6">
      <c r="A129" s="27" t="str">
        <f>IF(B128="","",MAX($A127:A128)+1)</f>
        <v/>
      </c>
      <c r="B129" s="25" t="str">
        <f>IF(ISERROR(VLOOKUP(A129,'Лист Аудита'!A$9:C$204,3,FALSE)),"",VLOOKUP(A129,'Лист Аудита'!A$9:C$204,3,FALSE))</f>
        <v/>
      </c>
      <c r="C129" s="34"/>
      <c r="D129" s="35"/>
      <c r="E129" s="36"/>
      <c r="F129" s="37"/>
    </row>
    <row r="130" spans="1:6">
      <c r="A130" s="27" t="str">
        <f>IF(B129="","",MAX($A128:A129)+1)</f>
        <v/>
      </c>
      <c r="B130" s="25" t="str">
        <f>IF(ISERROR(VLOOKUP(A130,'Лист Аудита'!A$9:C$204,3,FALSE)),"",VLOOKUP(A130,'Лист Аудита'!A$9:C$204,3,FALSE))</f>
        <v/>
      </c>
      <c r="C130" s="34"/>
      <c r="D130" s="35"/>
      <c r="E130" s="36"/>
      <c r="F130" s="37"/>
    </row>
    <row r="131" spans="1:6">
      <c r="A131" s="27" t="str">
        <f>IF(B130="","",MAX($A129:A130)+1)</f>
        <v/>
      </c>
      <c r="B131" s="25" t="str">
        <f>IF(ISERROR(VLOOKUP(A131,'Лист Аудита'!A$9:C$204,3,FALSE)),"",VLOOKUP(A131,'Лист Аудита'!A$9:C$204,3,FALSE))</f>
        <v/>
      </c>
      <c r="C131" s="34"/>
      <c r="D131" s="35"/>
      <c r="E131" s="36"/>
      <c r="F131" s="37"/>
    </row>
    <row r="132" spans="1:6">
      <c r="A132" s="27" t="str">
        <f>IF(B131="","",MAX($A130:A131)+1)</f>
        <v/>
      </c>
      <c r="B132" s="25" t="str">
        <f>IF(ISERROR(VLOOKUP(A132,'Лист Аудита'!A$9:C$204,3,FALSE)),"",VLOOKUP(A132,'Лист Аудита'!A$9:C$204,3,FALSE))</f>
        <v/>
      </c>
      <c r="C132" s="34"/>
      <c r="D132" s="35"/>
      <c r="E132" s="36"/>
      <c r="F132" s="37"/>
    </row>
    <row r="133" spans="1:6">
      <c r="A133" s="27" t="str">
        <f>IF(B132="","",MAX($A131:A132)+1)</f>
        <v/>
      </c>
      <c r="B133" s="25" t="str">
        <f>IF(ISERROR(VLOOKUP(A133,'Лист Аудита'!A$9:C$204,3,FALSE)),"",VLOOKUP(A133,'Лист Аудита'!A$9:C$204,3,FALSE))</f>
        <v/>
      </c>
      <c r="C133" s="34"/>
      <c r="D133" s="35"/>
      <c r="E133" s="36"/>
      <c r="F133" s="37"/>
    </row>
    <row r="134" spans="1:6">
      <c r="A134" s="27" t="str">
        <f>IF(B133="","",MAX($A132:A133)+1)</f>
        <v/>
      </c>
      <c r="B134" s="25" t="str">
        <f>IF(ISERROR(VLOOKUP(A134,'Лист Аудита'!A$9:C$204,3,FALSE)),"",VLOOKUP(A134,'Лист Аудита'!A$9:C$204,3,FALSE))</f>
        <v/>
      </c>
      <c r="C134" s="34"/>
      <c r="D134" s="35"/>
      <c r="E134" s="36"/>
      <c r="F134" s="37"/>
    </row>
    <row r="135" spans="1:6">
      <c r="A135" s="27" t="str">
        <f>IF(B134="","",MAX($A133:A134)+1)</f>
        <v/>
      </c>
      <c r="B135" s="25" t="str">
        <f>IF(ISERROR(VLOOKUP(A135,'Лист Аудита'!A$9:C$204,3,FALSE)),"",VLOOKUP(A135,'Лист Аудита'!A$9:C$204,3,FALSE))</f>
        <v/>
      </c>
      <c r="C135" s="34"/>
      <c r="D135" s="35"/>
      <c r="E135" s="36"/>
      <c r="F135" s="37"/>
    </row>
    <row r="136" spans="1:6">
      <c r="A136" s="27" t="str">
        <f>IF(B135="","",MAX($A134:A135)+1)</f>
        <v/>
      </c>
      <c r="B136" s="25" t="str">
        <f>IF(ISERROR(VLOOKUP(A136,'Лист Аудита'!A$9:C$204,3,FALSE)),"",VLOOKUP(A136,'Лист Аудита'!A$9:C$204,3,FALSE))</f>
        <v/>
      </c>
      <c r="C136" s="34"/>
      <c r="D136" s="35"/>
      <c r="E136" s="36"/>
      <c r="F136" s="37"/>
    </row>
    <row r="137" spans="1:6">
      <c r="A137" s="27" t="str">
        <f>IF(B136="","",MAX($A135:A136)+1)</f>
        <v/>
      </c>
      <c r="B137" s="25" t="str">
        <f>IF(ISERROR(VLOOKUP(A137,'Лист Аудита'!A$9:C$204,3,FALSE)),"",VLOOKUP(A137,'Лист Аудита'!A$9:C$204,3,FALSE))</f>
        <v/>
      </c>
      <c r="C137" s="34"/>
      <c r="D137" s="35"/>
      <c r="E137" s="36"/>
      <c r="F137" s="37"/>
    </row>
    <row r="138" spans="1:6">
      <c r="A138" s="27" t="str">
        <f>IF(B137="","",MAX($A136:A137)+1)</f>
        <v/>
      </c>
      <c r="B138" s="25" t="str">
        <f>IF(ISERROR(VLOOKUP(A138,'Лист Аудита'!A$9:C$204,3,FALSE)),"",VLOOKUP(A138,'Лист Аудита'!A$9:C$204,3,FALSE))</f>
        <v/>
      </c>
      <c r="C138" s="34"/>
      <c r="D138" s="35"/>
      <c r="E138" s="36"/>
      <c r="F138" s="37"/>
    </row>
    <row r="139" spans="1:6">
      <c r="A139" s="27" t="str">
        <f>IF(B138="","",MAX($A137:A138)+1)</f>
        <v/>
      </c>
      <c r="B139" s="25" t="str">
        <f>IF(ISERROR(VLOOKUP(A139,'Лист Аудита'!A$9:C$204,3,FALSE)),"",VLOOKUP(A139,'Лист Аудита'!A$9:C$204,3,FALSE))</f>
        <v/>
      </c>
      <c r="C139" s="34"/>
      <c r="D139" s="35"/>
      <c r="E139" s="36"/>
      <c r="F139" s="37"/>
    </row>
    <row r="140" spans="1:6">
      <c r="A140" s="27" t="str">
        <f>IF(B139="","",MAX($A138:A139)+1)</f>
        <v/>
      </c>
      <c r="B140" s="25" t="str">
        <f>IF(ISERROR(VLOOKUP(A140,'Лист Аудита'!A$9:C$204,3,FALSE)),"",VLOOKUP(A140,'Лист Аудита'!A$9:C$204,3,FALSE))</f>
        <v/>
      </c>
      <c r="C140" s="34"/>
      <c r="D140" s="35"/>
      <c r="E140" s="36"/>
      <c r="F140" s="37"/>
    </row>
    <row r="141" spans="1:6">
      <c r="A141" s="27" t="str">
        <f>IF(B140="","",MAX($A139:A140)+1)</f>
        <v/>
      </c>
      <c r="B141" s="25" t="str">
        <f>IF(ISERROR(VLOOKUP(A141,'Лист Аудита'!A$9:C$204,3,FALSE)),"",VLOOKUP(A141,'Лист Аудита'!A$9:C$204,3,FALSE))</f>
        <v/>
      </c>
      <c r="C141" s="34"/>
      <c r="D141" s="35"/>
      <c r="E141" s="36"/>
      <c r="F141" s="37"/>
    </row>
    <row r="142" spans="1:6">
      <c r="A142" s="27" t="str">
        <f>IF(B141="","",MAX($A140:A141)+1)</f>
        <v/>
      </c>
      <c r="B142" s="25" t="str">
        <f>IF(ISERROR(VLOOKUP(A142,'Лист Аудита'!A$9:C$204,3,FALSE)),"",VLOOKUP(A142,'Лист Аудита'!A$9:C$204,3,FALSE))</f>
        <v/>
      </c>
      <c r="C142" s="34"/>
      <c r="D142" s="35"/>
      <c r="E142" s="36"/>
      <c r="F142" s="37"/>
    </row>
    <row r="143" spans="1:6">
      <c r="A143" s="27" t="str">
        <f>IF(B142="","",MAX($A141:A142)+1)</f>
        <v/>
      </c>
      <c r="B143" s="25" t="str">
        <f>IF(ISERROR(VLOOKUP(A143,'Лист Аудита'!A$9:C$204,3,FALSE)),"",VLOOKUP(A143,'Лист Аудита'!A$9:C$204,3,FALSE))</f>
        <v/>
      </c>
      <c r="C143" s="34"/>
      <c r="D143" s="35"/>
      <c r="E143" s="36"/>
      <c r="F143" s="37"/>
    </row>
    <row r="144" spans="1:6">
      <c r="A144" s="27" t="str">
        <f>IF(B143="","",MAX($A142:A143)+1)</f>
        <v/>
      </c>
      <c r="B144" s="25" t="str">
        <f>IF(ISERROR(VLOOKUP(A144,'Лист Аудита'!A$9:C$204,3,FALSE)),"",VLOOKUP(A144,'Лист Аудита'!A$9:C$204,3,FALSE))</f>
        <v/>
      </c>
      <c r="C144" s="34"/>
      <c r="D144" s="35"/>
      <c r="E144" s="36"/>
      <c r="F144" s="37"/>
    </row>
    <row r="145" spans="1:6">
      <c r="A145" s="27" t="str">
        <f>IF(B144="","",MAX($A143:A144)+1)</f>
        <v/>
      </c>
      <c r="B145" s="25" t="str">
        <f>IF(ISERROR(VLOOKUP(A145,'Лист Аудита'!A$9:C$204,3,FALSE)),"",VLOOKUP(A145,'Лист Аудита'!A$9:C$204,3,FALSE))</f>
        <v/>
      </c>
      <c r="C145" s="34"/>
      <c r="D145" s="35"/>
      <c r="E145" s="36"/>
      <c r="F145" s="37"/>
    </row>
    <row r="146" spans="1:6">
      <c r="A146" s="27" t="str">
        <f>IF(B145="","",MAX($A144:A145)+1)</f>
        <v/>
      </c>
      <c r="B146" s="25" t="str">
        <f>IF(ISERROR(VLOOKUP(A146,'Лист Аудита'!A$9:C$204,3,FALSE)),"",VLOOKUP(A146,'Лист Аудита'!A$9:C$204,3,FALSE))</f>
        <v/>
      </c>
      <c r="C146" s="34"/>
      <c r="D146" s="35"/>
      <c r="E146" s="36"/>
      <c r="F146" s="37"/>
    </row>
    <row r="147" spans="1:6">
      <c r="A147" s="27" t="str">
        <f>IF(B146="","",MAX($A145:A146)+1)</f>
        <v/>
      </c>
      <c r="B147" s="25" t="str">
        <f>IF(ISERROR(VLOOKUP(A147,'Лист Аудита'!A$9:C$204,3,FALSE)),"",VLOOKUP(A147,'Лист Аудита'!A$9:C$204,3,FALSE))</f>
        <v/>
      </c>
      <c r="C147" s="34"/>
      <c r="D147" s="35"/>
      <c r="E147" s="36"/>
      <c r="F147" s="37"/>
    </row>
    <row r="148" spans="1:6">
      <c r="A148" s="27" t="str">
        <f>IF(B147="","",MAX($A146:A147)+1)</f>
        <v/>
      </c>
      <c r="B148" s="25" t="str">
        <f>IF(ISERROR(VLOOKUP(A148,'Лист Аудита'!A$9:C$204,3,FALSE)),"",VLOOKUP(A148,'Лист Аудита'!A$9:C$204,3,FALSE))</f>
        <v/>
      </c>
      <c r="C148" s="34"/>
      <c r="D148" s="35"/>
      <c r="E148" s="36"/>
      <c r="F148" s="37"/>
    </row>
    <row r="149" spans="1:6">
      <c r="A149" s="27" t="str">
        <f>IF(B148="","",MAX($A147:A148)+1)</f>
        <v/>
      </c>
      <c r="B149" s="25" t="str">
        <f>IF(ISERROR(VLOOKUP(A149,'Лист Аудита'!A$9:C$204,3,FALSE)),"",VLOOKUP(A149,'Лист Аудита'!A$9:C$204,3,FALSE))</f>
        <v/>
      </c>
      <c r="C149" s="34"/>
      <c r="D149" s="35"/>
      <c r="E149" s="36"/>
      <c r="F149" s="37"/>
    </row>
    <row r="150" spans="1:6">
      <c r="A150" s="27" t="str">
        <f>IF(B149="","",MAX($A148:A149)+1)</f>
        <v/>
      </c>
      <c r="B150" s="25" t="str">
        <f>IF(ISERROR(VLOOKUP(A150,'Лист Аудита'!A$9:C$204,3,FALSE)),"",VLOOKUP(A150,'Лист Аудита'!A$9:C$204,3,FALSE))</f>
        <v/>
      </c>
      <c r="C150" s="34"/>
      <c r="D150" s="35"/>
      <c r="E150" s="36"/>
      <c r="F150" s="37"/>
    </row>
    <row r="151" spans="1:6">
      <c r="A151" s="27" t="str">
        <f>IF(B150="","",MAX($A149:A150)+1)</f>
        <v/>
      </c>
      <c r="B151" s="25" t="str">
        <f>IF(ISERROR(VLOOKUP(A151,'Лист Аудита'!A$9:C$204,3,FALSE)),"",VLOOKUP(A151,'Лист Аудита'!A$9:C$204,3,FALSE))</f>
        <v/>
      </c>
      <c r="C151" s="34"/>
      <c r="D151" s="35"/>
      <c r="E151" s="36"/>
      <c r="F151" s="37"/>
    </row>
    <row r="152" spans="1:6">
      <c r="A152" s="27" t="str">
        <f>IF(B151="","",MAX($A150:A151)+1)</f>
        <v/>
      </c>
      <c r="B152" s="25" t="str">
        <f>IF(ISERROR(VLOOKUP(A152,'Лист Аудита'!A$9:C$204,3,FALSE)),"",VLOOKUP(A152,'Лист Аудита'!A$9:C$204,3,FALSE))</f>
        <v/>
      </c>
      <c r="C152" s="34"/>
      <c r="D152" s="35"/>
      <c r="E152" s="36"/>
      <c r="F152" s="37"/>
    </row>
    <row r="153" spans="1:6">
      <c r="A153" s="27" t="str">
        <f>IF(B152="","",MAX($A151:A152)+1)</f>
        <v/>
      </c>
      <c r="B153" s="25" t="str">
        <f>IF(ISERROR(VLOOKUP(A153,'Лист Аудита'!A$9:C$204,3,FALSE)),"",VLOOKUP(A153,'Лист Аудита'!A$9:C$204,3,FALSE))</f>
        <v/>
      </c>
      <c r="C153" s="34"/>
      <c r="D153" s="35"/>
      <c r="E153" s="36"/>
      <c r="F153" s="37"/>
    </row>
    <row r="154" spans="1:6">
      <c r="A154" s="27" t="str">
        <f>IF(B153="","",MAX($A152:A153)+1)</f>
        <v/>
      </c>
      <c r="B154" s="25" t="str">
        <f>IF(ISERROR(VLOOKUP(A154,'Лист Аудита'!A$9:C$204,3,FALSE)),"",VLOOKUP(A154,'Лист Аудита'!A$9:C$204,3,FALSE))</f>
        <v/>
      </c>
      <c r="C154" s="34"/>
      <c r="D154" s="35"/>
      <c r="E154" s="36"/>
      <c r="F154" s="37"/>
    </row>
    <row r="155" spans="1:6">
      <c r="A155" s="27" t="str">
        <f>IF(B154="","",MAX($A153:A154)+1)</f>
        <v/>
      </c>
      <c r="B155" s="25" t="str">
        <f>IF(ISERROR(VLOOKUP(A155,'Лист Аудита'!A$9:C$204,3,FALSE)),"",VLOOKUP(A155,'Лист Аудита'!A$9:C$204,3,FALSE))</f>
        <v/>
      </c>
      <c r="C155" s="34"/>
      <c r="D155" s="35"/>
      <c r="E155" s="36"/>
      <c r="F155" s="37"/>
    </row>
    <row r="156" spans="1:6">
      <c r="A156" s="27" t="str">
        <f>IF(B155="","",MAX($A154:A155)+1)</f>
        <v/>
      </c>
      <c r="B156" s="25" t="str">
        <f>IF(ISERROR(VLOOKUP(A156,'Лист Аудита'!A$9:C$204,3,FALSE)),"",VLOOKUP(A156,'Лист Аудита'!A$9:C$204,3,FALSE))</f>
        <v/>
      </c>
      <c r="C156" s="34"/>
      <c r="D156" s="35"/>
      <c r="E156" s="36"/>
      <c r="F156" s="37"/>
    </row>
    <row r="157" spans="1:6">
      <c r="A157" s="27" t="str">
        <f>IF(B156="","",MAX($A155:A156)+1)</f>
        <v/>
      </c>
      <c r="B157" s="25" t="str">
        <f>IF(ISERROR(VLOOKUP(A157,'Лист Аудита'!A$9:C$204,3,FALSE)),"",VLOOKUP(A157,'Лист Аудита'!A$9:C$204,3,FALSE))</f>
        <v/>
      </c>
      <c r="C157" s="34"/>
      <c r="D157" s="35"/>
      <c r="E157" s="36"/>
      <c r="F157" s="37"/>
    </row>
    <row r="158" spans="1:6">
      <c r="A158" s="27" t="str">
        <f>IF(B157="","",MAX($A156:A157)+1)</f>
        <v/>
      </c>
      <c r="B158" s="25" t="str">
        <f>IF(ISERROR(VLOOKUP(A158,'Лист Аудита'!A$9:C$204,3,FALSE)),"",VLOOKUP(A158,'Лист Аудита'!A$9:C$204,3,FALSE))</f>
        <v/>
      </c>
      <c r="C158" s="34"/>
      <c r="D158" s="35"/>
      <c r="E158" s="36"/>
      <c r="F158" s="37"/>
    </row>
    <row r="159" spans="1:6">
      <c r="A159" s="27" t="str">
        <f>IF(B158="","",MAX($A157:A158)+1)</f>
        <v/>
      </c>
      <c r="B159" s="25" t="str">
        <f>IF(ISERROR(VLOOKUP(A159,'Лист Аудита'!A$9:C$204,3,FALSE)),"",VLOOKUP(A159,'Лист Аудита'!A$9:C$204,3,FALSE))</f>
        <v/>
      </c>
      <c r="C159" s="34"/>
      <c r="D159" s="35"/>
      <c r="E159" s="36"/>
      <c r="F159" s="37"/>
    </row>
    <row r="160" spans="1:6">
      <c r="A160" s="27" t="str">
        <f>IF(B159="","",MAX($A158:A159)+1)</f>
        <v/>
      </c>
      <c r="B160" s="25" t="str">
        <f>IF(ISERROR(VLOOKUP(A160,'Лист Аудита'!A$9:C$204,3,FALSE)),"",VLOOKUP(A160,'Лист Аудита'!A$9:C$204,3,FALSE))</f>
        <v/>
      </c>
      <c r="C160" s="34"/>
      <c r="D160" s="35"/>
      <c r="E160" s="36"/>
      <c r="F160" s="37"/>
    </row>
    <row r="161" spans="1:6">
      <c r="A161" s="27" t="str">
        <f>IF(B160="","",MAX($A159:A160)+1)</f>
        <v/>
      </c>
      <c r="B161" s="25" t="str">
        <f>IF(ISERROR(VLOOKUP(A161,'Лист Аудита'!A$9:C$204,3,FALSE)),"",VLOOKUP(A161,'Лист Аудита'!A$9:C$204,3,FALSE))</f>
        <v/>
      </c>
      <c r="C161" s="34"/>
      <c r="D161" s="35"/>
      <c r="E161" s="36"/>
      <c r="F161" s="37"/>
    </row>
    <row r="162" spans="1:6">
      <c r="A162" s="27" t="str">
        <f>IF(B161="","",MAX($A160:A161)+1)</f>
        <v/>
      </c>
      <c r="B162" s="25" t="str">
        <f>IF(ISERROR(VLOOKUP(A162,'Лист Аудита'!A$9:C$204,3,FALSE)),"",VLOOKUP(A162,'Лист Аудита'!A$9:C$204,3,FALSE))</f>
        <v/>
      </c>
      <c r="C162" s="34"/>
      <c r="D162" s="35"/>
      <c r="E162" s="36"/>
      <c r="F162" s="37"/>
    </row>
    <row r="163" spans="1:6">
      <c r="A163" s="27" t="str">
        <f>IF(B162="","",MAX($A161:A162)+1)</f>
        <v/>
      </c>
      <c r="B163" s="25" t="str">
        <f>IF(ISERROR(VLOOKUP(A163,'Лист Аудита'!A$9:C$204,3,FALSE)),"",VLOOKUP(A163,'Лист Аудита'!A$9:C$204,3,FALSE))</f>
        <v/>
      </c>
      <c r="C163" s="34"/>
      <c r="D163" s="35"/>
      <c r="E163" s="36"/>
      <c r="F163" s="37"/>
    </row>
    <row r="164" spans="1:6">
      <c r="A164" s="27" t="str">
        <f>IF(B163="","",MAX($A162:A163)+1)</f>
        <v/>
      </c>
      <c r="B164" s="25" t="str">
        <f>IF(ISERROR(VLOOKUP(A164,'Лист Аудита'!A$9:C$204,3,FALSE)),"",VLOOKUP(A164,'Лист Аудита'!A$9:C$204,3,FALSE))</f>
        <v/>
      </c>
      <c r="C164" s="34"/>
      <c r="D164" s="35"/>
      <c r="E164" s="36"/>
      <c r="F164" s="37"/>
    </row>
    <row r="165" spans="1:6">
      <c r="A165" s="27" t="str">
        <f>IF(B164="","",MAX($A163:A164)+1)</f>
        <v/>
      </c>
      <c r="B165" s="25" t="str">
        <f>IF(ISERROR(VLOOKUP(A165,'Лист Аудита'!A$9:C$204,3,FALSE)),"",VLOOKUP(A165,'Лист Аудита'!A$9:C$204,3,FALSE))</f>
        <v/>
      </c>
      <c r="C165" s="34"/>
      <c r="D165" s="35"/>
      <c r="E165" s="36"/>
      <c r="F165" s="37"/>
    </row>
    <row r="166" spans="1:6">
      <c r="A166" s="27" t="str">
        <f>IF(B165="","",MAX($A164:A165)+1)</f>
        <v/>
      </c>
      <c r="B166" s="25" t="str">
        <f>IF(ISERROR(VLOOKUP(A166,'Лист Аудита'!A$9:C$204,3,FALSE)),"",VLOOKUP(A166,'Лист Аудита'!A$9:C$204,3,FALSE))</f>
        <v/>
      </c>
      <c r="C166" s="34"/>
      <c r="D166" s="35"/>
      <c r="E166" s="36"/>
      <c r="F166" s="37"/>
    </row>
    <row r="167" spans="1:6">
      <c r="A167" s="27" t="str">
        <f>IF(B166="","",MAX($A165:A166)+1)</f>
        <v/>
      </c>
      <c r="B167" s="25" t="str">
        <f>IF(ISERROR(VLOOKUP(A167,'Лист Аудита'!A$9:C$204,3,FALSE)),"",VLOOKUP(A167,'Лист Аудита'!A$9:C$204,3,FALSE))</f>
        <v/>
      </c>
      <c r="C167" s="34"/>
      <c r="D167" s="35"/>
      <c r="E167" s="36"/>
      <c r="F167" s="37"/>
    </row>
    <row r="168" spans="1:6">
      <c r="A168" s="27" t="str">
        <f>IF(B167="","",MAX($A166:A167)+1)</f>
        <v/>
      </c>
      <c r="B168" s="25" t="str">
        <f>IF(ISERROR(VLOOKUP(A168,'Лист Аудита'!A$9:C$204,3,FALSE)),"",VLOOKUP(A168,'Лист Аудита'!A$9:C$204,3,FALSE))</f>
        <v/>
      </c>
      <c r="C168" s="34"/>
      <c r="D168" s="35"/>
      <c r="E168" s="36"/>
      <c r="F168" s="37"/>
    </row>
    <row r="169" spans="1:6">
      <c r="A169" s="27" t="str">
        <f>IF(B168="","",MAX($A167:A168)+1)</f>
        <v/>
      </c>
      <c r="B169" s="25" t="str">
        <f>IF(ISERROR(VLOOKUP(A169,'Лист Аудита'!A$9:C$204,3,FALSE)),"",VLOOKUP(A169,'Лист Аудита'!A$9:C$204,3,FALSE))</f>
        <v/>
      </c>
      <c r="C169" s="34"/>
      <c r="D169" s="35"/>
      <c r="E169" s="36"/>
      <c r="F169" s="37"/>
    </row>
    <row r="170" spans="1:6">
      <c r="A170" s="27" t="str">
        <f>IF(B169="","",MAX($A168:A169)+1)</f>
        <v/>
      </c>
      <c r="B170" s="25" t="str">
        <f>IF(ISERROR(VLOOKUP(A170,'Лист Аудита'!A$9:C$204,3,FALSE)),"",VLOOKUP(A170,'Лист Аудита'!A$9:C$204,3,FALSE))</f>
        <v/>
      </c>
      <c r="C170" s="34"/>
      <c r="D170" s="35"/>
      <c r="E170" s="36"/>
      <c r="F170" s="37"/>
    </row>
    <row r="171" spans="1:6">
      <c r="A171" s="27" t="str">
        <f>IF(B170="","",MAX($A169:A170)+1)</f>
        <v/>
      </c>
      <c r="B171" s="25" t="str">
        <f>IF(ISERROR(VLOOKUP(A171,'Лист Аудита'!A$9:C$204,3,FALSE)),"",VLOOKUP(A171,'Лист Аудита'!A$9:C$204,3,FALSE))</f>
        <v/>
      </c>
      <c r="C171" s="34"/>
      <c r="D171" s="35"/>
      <c r="E171" s="36"/>
      <c r="F171" s="37"/>
    </row>
    <row r="172" spans="1:6">
      <c r="A172" s="27" t="str">
        <f>IF(B171="","",MAX($A170:A171)+1)</f>
        <v/>
      </c>
      <c r="B172" s="25" t="str">
        <f>IF(ISERROR(VLOOKUP(A172,'Лист Аудита'!A$9:C$204,3,FALSE)),"",VLOOKUP(A172,'Лист Аудита'!A$9:C$204,3,FALSE))</f>
        <v/>
      </c>
      <c r="C172" s="34"/>
      <c r="D172" s="35"/>
      <c r="E172" s="36"/>
      <c r="F172" s="37"/>
    </row>
    <row r="173" spans="1:6">
      <c r="A173" s="27" t="str">
        <f>IF(B172="","",MAX($A171:A172)+1)</f>
        <v/>
      </c>
      <c r="B173" s="25" t="str">
        <f>IF(ISERROR(VLOOKUP(A173,'Лист Аудита'!A$9:C$204,3,FALSE)),"",VLOOKUP(A173,'Лист Аудита'!A$9:C$204,3,FALSE))</f>
        <v/>
      </c>
      <c r="C173" s="34"/>
      <c r="D173" s="35"/>
      <c r="E173" s="36"/>
      <c r="F173" s="37"/>
    </row>
    <row r="174" spans="1:6">
      <c r="A174" s="27" t="str">
        <f>IF(B173="","",MAX($A172:A173)+1)</f>
        <v/>
      </c>
      <c r="B174" s="25" t="str">
        <f>IF(ISERROR(VLOOKUP(A174,'Лист Аудита'!A$9:C$204,3,FALSE)),"",VLOOKUP(A174,'Лист Аудита'!A$9:C$204,3,FALSE))</f>
        <v/>
      </c>
      <c r="C174" s="34"/>
      <c r="D174" s="35"/>
      <c r="E174" s="36"/>
      <c r="F174" s="37"/>
    </row>
    <row r="175" spans="1:6">
      <c r="A175" s="27" t="str">
        <f>IF(B174="","",MAX($A173:A174)+1)</f>
        <v/>
      </c>
      <c r="B175" s="25" t="str">
        <f>IF(ISERROR(VLOOKUP(A175,'Лист Аудита'!A$9:C$204,3,FALSE)),"",VLOOKUP(A175,'Лист Аудита'!A$9:C$204,3,FALSE))</f>
        <v/>
      </c>
      <c r="C175" s="34"/>
      <c r="D175" s="35"/>
      <c r="E175" s="36"/>
      <c r="F175" s="37"/>
    </row>
    <row r="176" spans="1:6">
      <c r="A176" s="27" t="str">
        <f>IF(B175="","",MAX($A174:A175)+1)</f>
        <v/>
      </c>
      <c r="B176" s="25" t="str">
        <f>IF(ISERROR(VLOOKUP(A176,'Лист Аудита'!A$9:C$204,3,FALSE)),"",VLOOKUP(A176,'Лист Аудита'!A$9:C$204,3,FALSE))</f>
        <v/>
      </c>
      <c r="C176" s="34"/>
      <c r="D176" s="35"/>
      <c r="E176" s="36"/>
      <c r="F176" s="37"/>
    </row>
    <row r="177" spans="1:6">
      <c r="A177" s="27" t="str">
        <f>IF(B176="","",MAX($A175:A176)+1)</f>
        <v/>
      </c>
      <c r="B177" s="25" t="str">
        <f>IF(ISERROR(VLOOKUP(A177,'Лист Аудита'!A$9:C$204,3,FALSE)),"",VLOOKUP(A177,'Лист Аудита'!A$9:C$204,3,FALSE))</f>
        <v/>
      </c>
      <c r="C177" s="34"/>
      <c r="D177" s="35"/>
      <c r="E177" s="36"/>
      <c r="F177" s="37"/>
    </row>
    <row r="178" spans="1:6">
      <c r="A178" s="27" t="str">
        <f>IF(B177="","",MAX($A176:A177)+1)</f>
        <v/>
      </c>
      <c r="B178" s="25" t="str">
        <f>IF(ISERROR(VLOOKUP(A178,'Лист Аудита'!A$9:C$204,3,FALSE)),"",VLOOKUP(A178,'Лист Аудита'!A$9:C$204,3,FALSE))</f>
        <v/>
      </c>
      <c r="C178" s="34"/>
      <c r="D178" s="35"/>
      <c r="E178" s="36"/>
      <c r="F178" s="37"/>
    </row>
    <row r="179" spans="1:6">
      <c r="A179" s="27" t="str">
        <f>IF(B178="","",MAX($A177:A178)+1)</f>
        <v/>
      </c>
      <c r="B179" s="25" t="str">
        <f>IF(ISERROR(VLOOKUP(A179,'Лист Аудита'!A$9:C$204,3,FALSE)),"",VLOOKUP(A179,'Лист Аудита'!A$9:C$204,3,FALSE))</f>
        <v/>
      </c>
      <c r="C179" s="34"/>
      <c r="D179" s="35"/>
      <c r="E179" s="36"/>
      <c r="F179" s="37"/>
    </row>
    <row r="180" spans="1:6">
      <c r="A180" s="27" t="str">
        <f>IF(B179="","",MAX($A178:A179)+1)</f>
        <v/>
      </c>
      <c r="B180" s="25" t="str">
        <f>IF(ISERROR(VLOOKUP(A180,'Лист Аудита'!A$9:C$204,3,FALSE)),"",VLOOKUP(A180,'Лист Аудита'!A$9:C$204,3,FALSE))</f>
        <v/>
      </c>
      <c r="C180" s="34"/>
      <c r="D180" s="35"/>
      <c r="E180" s="36"/>
      <c r="F180" s="37"/>
    </row>
    <row r="181" spans="1:6">
      <c r="A181" s="27" t="str">
        <f>IF(B180="","",MAX($A179:A180)+1)</f>
        <v/>
      </c>
      <c r="B181" s="25" t="str">
        <f>IF(ISERROR(VLOOKUP(A181,'Лист Аудита'!A$9:C$204,3,FALSE)),"",VLOOKUP(A181,'Лист Аудита'!A$9:C$204,3,FALSE))</f>
        <v/>
      </c>
      <c r="C181" s="34"/>
      <c r="D181" s="35"/>
      <c r="E181" s="36"/>
      <c r="F181" s="37"/>
    </row>
    <row r="182" spans="1:6">
      <c r="A182" s="27" t="str">
        <f>IF(B181="","",MAX($A180:A181)+1)</f>
        <v/>
      </c>
      <c r="B182" s="25" t="str">
        <f>IF(ISERROR(VLOOKUP(A182,'Лист Аудита'!A$9:C$204,3,FALSE)),"",VLOOKUP(A182,'Лист Аудита'!A$9:C$204,3,FALSE))</f>
        <v/>
      </c>
      <c r="C182" s="34"/>
      <c r="D182" s="35"/>
      <c r="E182" s="36"/>
      <c r="F182" s="37"/>
    </row>
    <row r="183" spans="1:6">
      <c r="A183" s="27" t="str">
        <f>IF(B182="","",MAX($A181:A182)+1)</f>
        <v/>
      </c>
      <c r="B183" s="25" t="str">
        <f>IF(ISERROR(VLOOKUP(A183,'Лист Аудита'!A$9:C$204,3,FALSE)),"",VLOOKUP(A183,'Лист Аудита'!A$9:C$204,3,FALSE))</f>
        <v/>
      </c>
      <c r="C183" s="34"/>
      <c r="D183" s="35"/>
      <c r="E183" s="36"/>
      <c r="F183" s="37"/>
    </row>
    <row r="184" spans="1:6">
      <c r="A184" s="27" t="str">
        <f>IF(B183="","",MAX($A182:A183)+1)</f>
        <v/>
      </c>
      <c r="B184" s="25" t="str">
        <f>IF(ISERROR(VLOOKUP(A184,'Лист Аудита'!A$9:C$204,3,FALSE)),"",VLOOKUP(A184,'Лист Аудита'!A$9:C$204,3,FALSE))</f>
        <v/>
      </c>
      <c r="C184" s="34"/>
      <c r="D184" s="35"/>
      <c r="E184" s="36"/>
      <c r="F184" s="37"/>
    </row>
    <row r="185" spans="1:6">
      <c r="A185" s="27" t="str">
        <f>IF(B184="","",MAX($A183:A184)+1)</f>
        <v/>
      </c>
      <c r="B185" s="25" t="str">
        <f>IF(ISERROR(VLOOKUP(A185,'Лист Аудита'!A$9:C$204,3,FALSE)),"",VLOOKUP(A185,'Лист Аудита'!A$9:C$204,3,FALSE))</f>
        <v/>
      </c>
      <c r="C185" s="34"/>
      <c r="D185" s="35"/>
      <c r="E185" s="36"/>
      <c r="F185" s="37"/>
    </row>
    <row r="186" spans="1:6">
      <c r="A186" s="27" t="str">
        <f>IF(B185="","",MAX($A184:A185)+1)</f>
        <v/>
      </c>
      <c r="B186" s="25" t="str">
        <f>IF(ISERROR(VLOOKUP(A186,'Лист Аудита'!A$9:C$204,3,FALSE)),"",VLOOKUP(A186,'Лист Аудита'!A$9:C$204,3,FALSE))</f>
        <v/>
      </c>
      <c r="C186" s="34"/>
      <c r="D186" s="35"/>
      <c r="E186" s="36"/>
      <c r="F186" s="37"/>
    </row>
  </sheetData>
  <mergeCells count="9">
    <mergeCell ref="B1:C1"/>
    <mergeCell ref="D1:F1"/>
    <mergeCell ref="D2:F2"/>
    <mergeCell ref="B2:C2"/>
    <mergeCell ref="B3:B4"/>
    <mergeCell ref="C3:C4"/>
    <mergeCell ref="D3:D4"/>
    <mergeCell ref="E3:E4"/>
    <mergeCell ref="F3:F4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  <headerFooter scaleWithDoc="0">
    <oddFooter>&amp;R&amp;"Arial,полужирный"&amp;6СТРАНИЦА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topLeftCell="A25" zoomScale="60" zoomScaleNormal="100" workbookViewId="0">
      <selection activeCell="Q31" sqref="Q31"/>
    </sheetView>
  </sheetViews>
  <sheetFormatPr defaultRowHeight="12.75"/>
  <sheetData/>
  <pageMargins left="0.70866141732283472" right="0.70866141732283472" top="0.74803149606299213" bottom="0.74803149606299213" header="0.31496062992125984" footer="0.31496062992125984"/>
  <pageSetup paperSize="9" orientation="portrait" r:id="rId1"/>
  <headerFooter scaleWithDoc="0">
    <oddFooter>&amp;R&amp;"Arial,полужирный"&amp;6СТРАНИЦА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Приложение 5</vt:lpstr>
      <vt:lpstr>Титульный Лист</vt:lpstr>
      <vt:lpstr>Лист Аудита</vt:lpstr>
      <vt:lpstr>Итог мероприятий по аудиту</vt:lpstr>
      <vt:lpstr>Фото</vt:lpstr>
      <vt:lpstr>'Итог мероприятий по аудиту'!Область_печати</vt:lpstr>
      <vt:lpstr>'Лист Аудита'!Область_печати</vt:lpstr>
      <vt:lpstr>'Приложение 5'!Область_печати</vt:lpstr>
      <vt:lpstr>'Титульный Лист'!Область_печати</vt:lpstr>
    </vt:vector>
  </TitlesOfParts>
  <Company>ПАО «НК «Роснефть»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Чаркина Дарья Алексеевна</cp:lastModifiedBy>
  <cp:lastPrinted>2025-07-15T04:57:04Z</cp:lastPrinted>
  <dcterms:created xsi:type="dcterms:W3CDTF">2005-12-07T10:37:41Z</dcterms:created>
  <dcterms:modified xsi:type="dcterms:W3CDTF">2025-08-01T12:28:21Z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